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uillermo Araque\AppData\Local\Microsoft\Windows\Temporary Internet Files\Content.Outlook\JOVLG2NM\"/>
    </mc:Choice>
  </mc:AlternateContent>
  <bookViews>
    <workbookView xWindow="0" yWindow="0" windowWidth="20490" windowHeight="7755" tabRatio="849"/>
  </bookViews>
  <sheets>
    <sheet name="Introducción" sheetId="6" r:id="rId1"/>
    <sheet name="Criterios Riesgo" sheetId="5" r:id="rId2"/>
    <sheet name="Criterios Control" sheetId="7" r:id="rId3"/>
    <sheet name="Valoración Simplificada" sheetId="3" r:id="rId4"/>
    <sheet name="GFA Riesgo" sheetId="9" r:id="rId5"/>
    <sheet name="GFA Control" sheetId="10" r:id="rId6"/>
    <sheet name="IEP SARS CoV2" sheetId="11" r:id="rId7"/>
    <sheet name="Calculos" sheetId="8" state="hidden" r:id="rId8"/>
  </sheets>
  <definedNames>
    <definedName name="_xlnm._FilterDatabase" localSheetId="3" hidden="1">'Valoración Simplificada'!$A$1:$Y$7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3" i="8" l="1"/>
  <c r="J3" i="8"/>
  <c r="I5" i="8"/>
  <c r="H23" i="8"/>
  <c r="K4" i="8" s="1"/>
  <c r="H24" i="8"/>
  <c r="K5" i="8" s="1"/>
  <c r="H22" i="8"/>
  <c r="H17" i="8"/>
  <c r="J4" i="8" s="1"/>
  <c r="H18" i="8"/>
  <c r="J5" i="8" s="1"/>
  <c r="H16" i="8"/>
  <c r="H11" i="8"/>
  <c r="I4" i="8" s="1"/>
  <c r="H12" i="8"/>
  <c r="H10" i="8"/>
  <c r="I3" i="8" s="1"/>
  <c r="H4" i="8"/>
  <c r="H5" i="8"/>
  <c r="H6" i="8"/>
  <c r="H3" i="8"/>
  <c r="B2" i="8"/>
  <c r="D5" i="8"/>
  <c r="B23" i="8"/>
  <c r="E4" i="8" s="1"/>
  <c r="B24" i="8"/>
  <c r="E5" i="8" s="1"/>
  <c r="B25" i="8"/>
  <c r="E6" i="8" s="1"/>
  <c r="B22" i="8"/>
  <c r="E3" i="8" s="1"/>
  <c r="B16" i="8"/>
  <c r="D3" i="8" s="1"/>
  <c r="B17" i="8"/>
  <c r="D4" i="8" s="1"/>
  <c r="B18" i="8"/>
  <c r="B19" i="8"/>
  <c r="D6" i="8" s="1"/>
  <c r="B15" i="8"/>
  <c r="D2" i="8" s="1"/>
  <c r="B10" i="8"/>
  <c r="C5" i="8" s="1"/>
  <c r="B11" i="8"/>
  <c r="C4" i="8" s="1"/>
  <c r="B12" i="8"/>
  <c r="C3" i="8" s="1"/>
  <c r="B9" i="8"/>
  <c r="C6" i="8" s="1"/>
  <c r="B4" i="8"/>
  <c r="B5" i="8"/>
  <c r="B6" i="8"/>
  <c r="B3" i="8"/>
  <c r="Q7" i="3" l="1"/>
  <c r="Q6" i="3"/>
  <c r="Q5" i="3"/>
  <c r="Q4" i="3"/>
  <c r="Q3" i="3"/>
  <c r="W3" i="3"/>
  <c r="N3" i="3" l="1"/>
  <c r="N4" i="3"/>
  <c r="N5" i="3"/>
  <c r="N6" i="3"/>
  <c r="N7" i="3"/>
  <c r="J4" i="3"/>
  <c r="J5" i="3"/>
  <c r="J6" i="3"/>
  <c r="J7" i="3"/>
  <c r="J3" i="3"/>
  <c r="H4" i="3"/>
  <c r="H5" i="3"/>
  <c r="H6" i="3"/>
  <c r="H7" i="3"/>
  <c r="H3" i="3"/>
  <c r="W4" i="3" l="1"/>
  <c r="W5" i="3"/>
  <c r="W6" i="3"/>
  <c r="W7" i="3"/>
  <c r="U4" i="3"/>
  <c r="U5" i="3"/>
  <c r="U6" i="3"/>
  <c r="U7" i="3"/>
  <c r="U3" i="3"/>
  <c r="S4" i="3"/>
  <c r="S5" i="3"/>
  <c r="S6" i="3"/>
  <c r="S7" i="3"/>
  <c r="S3" i="3"/>
  <c r="L4" i="3"/>
  <c r="O4" i="3" s="1"/>
  <c r="L5" i="3"/>
  <c r="O5" i="3" s="1"/>
  <c r="L6" i="3"/>
  <c r="O6" i="3" s="1"/>
  <c r="L7" i="3"/>
  <c r="O7" i="3" s="1"/>
  <c r="L3" i="3"/>
  <c r="O3" i="3" s="1"/>
  <c r="X5" i="3" l="1"/>
  <c r="Y5" i="3" s="1"/>
  <c r="X7" i="3"/>
  <c r="Y7" i="3" s="1"/>
  <c r="X4" i="3"/>
  <c r="Y4" i="3" s="1"/>
  <c r="X6" i="3"/>
  <c r="Y6" i="3" s="1"/>
  <c r="X3" i="3"/>
  <c r="Y3" i="3" s="1"/>
  <c r="N4" i="8" l="1"/>
  <c r="N6" i="8"/>
  <c r="N3" i="8"/>
  <c r="N5" i="8"/>
</calcChain>
</file>

<file path=xl/sharedStrings.xml><?xml version="1.0" encoding="utf-8"?>
<sst xmlns="http://schemas.openxmlformats.org/spreadsheetml/2006/main" count="226" uniqueCount="161">
  <si>
    <t>N°</t>
  </si>
  <si>
    <t>ÁREA</t>
  </si>
  <si>
    <t>CARGO</t>
  </si>
  <si>
    <t>CONDICIÓN ESPECIAL DE  SALUD</t>
  </si>
  <si>
    <t>Riesgo infeccioso</t>
  </si>
  <si>
    <t>Profilaxis o tratamiento eficaz</t>
  </si>
  <si>
    <t>Poco probable que cause enfermedad</t>
  </si>
  <si>
    <t>Pueden causar una enfermedad y constituir un peligro para los trabajadores</t>
  </si>
  <si>
    <t>Pueden provocar una enfermedad grave y constituir un serio peligro para los trabajadores</t>
  </si>
  <si>
    <t>Provocan una enfermedad grave y constituyen un serio peligro para los trabajadores</t>
  </si>
  <si>
    <t>Innecesario</t>
  </si>
  <si>
    <t>Posible generalmente</t>
  </si>
  <si>
    <t>No conocido en la actualidad</t>
  </si>
  <si>
    <t>Agente biológico del grupo de peligrosidad</t>
  </si>
  <si>
    <t>Valor Peligrosidad Intrinseca</t>
  </si>
  <si>
    <t>Riesgo Actividad Funcional</t>
  </si>
  <si>
    <t>Valor Riesgo Actividad Funcional</t>
  </si>
  <si>
    <t>Factor de Riesgo Adicional</t>
  </si>
  <si>
    <t>Numero Reproductivo Básico</t>
  </si>
  <si>
    <t>Valor Numero Reproductivo Básico</t>
  </si>
  <si>
    <t>Valor Factor de Riesgo Adicional</t>
  </si>
  <si>
    <t>Condicion de Riesgo</t>
  </si>
  <si>
    <t>Valor Control de Ingenieria</t>
  </si>
  <si>
    <t>Valor Practicas de Trabajo Seguras</t>
  </si>
  <si>
    <t>Transito Seguro</t>
  </si>
  <si>
    <t>Valor Transito Seguro</t>
  </si>
  <si>
    <t>Elementos de Proteccion personal</t>
  </si>
  <si>
    <t>Control de Ingenieria</t>
  </si>
  <si>
    <t>Valor Elementos de Proteccion Personal</t>
  </si>
  <si>
    <t>Condicion de Controles</t>
  </si>
  <si>
    <t>Indice de Exposicion Biologico Potencial a SARS CoV 2</t>
  </si>
  <si>
    <t>Probabilidad</t>
  </si>
  <si>
    <t>Contacto Cercano</t>
  </si>
  <si>
    <t>Exposición a Aerosoles</t>
  </si>
  <si>
    <t>Calificación de Riesgo por Actividad Funcional</t>
  </si>
  <si>
    <t>++</t>
  </si>
  <si>
    <t>+</t>
  </si>
  <si>
    <t>-</t>
  </si>
  <si>
    <t>Descripción</t>
  </si>
  <si>
    <t>Por qué podría Correr Mayor Riesgo</t>
  </si>
  <si>
    <t>Asma (moderada a severa)</t>
  </si>
  <si>
    <t>El asma de moderada a grave   puede poner a las personas en mayor riesgo de enfermedad grave por COVID-19.</t>
  </si>
  <si>
    <t>COVID-19 puede afectar el tracto respiratorio (nariz, garganta, pulmones), causar un ataque de asma y posiblemente provocar neumonía y enfermedades graves.</t>
  </si>
  <si>
    <t>Enfermedad pulmonar crónica</t>
  </si>
  <si>
    <t>Las enfermedades pulmonares crónicas, como  la enfermedad pulmonar obstructiva crónica  (EPOC) (incluido el enfisema y la bronquitis crónica), la fibrosis pulmonar idiopática y la fibrosis quística, pueden poner a las personas en mayor riesgo de enfermedad grave por COVID-19.</t>
  </si>
  <si>
    <t>Diabetes</t>
  </si>
  <si>
    <t>La diabetes , incluido el tipo 1, tipo 2 o gestacional, puede poner a las personas en mayor riesgo de enfermedad grave por COVID-19.</t>
  </si>
  <si>
    <t>Las personas con diabetes cuyos niveles de azúcar en la sangre a menudo son más altos tienen más probabilidades de tener problemas de salud relacionados con la  diabetes. Esos problemas de salud pueden dificultar la superación de COVID-19.</t>
  </si>
  <si>
    <t>Afecciones cardíacas graves</t>
  </si>
  <si>
    <t>Las afecciones cardíacas graves, que  incluyen insuficiencia cardíaca, enfermedad de las arterias coronarias, cardiopatías congénitas, cardiomiopatías e hipertensión pulmonar, pueden poner a las personas en mayor riesgo de enfermedad grave por COVID-19.</t>
  </si>
  <si>
    <t>Enfermedad renal crónica en tratamiento con diálisis.</t>
  </si>
  <si>
    <t>La enfermedad renal crónica que  se trata con diálisis puede aumentar el riesgo de una persona de sufrir una enfermedad grave por COVID-19.</t>
  </si>
  <si>
    <t>Los pacientes en diálisis son más propensos a infecciones y enfermedades graves debido al debilitamiento del sistema inmunitario; tratamientos y procedimientos para controlar la insuficiencia renal; y condiciones coexistentes como la diabetes.</t>
  </si>
  <si>
    <t>Obesidad severa</t>
  </si>
  <si>
    <t>La obesidad severa, definida como un  índice de masa corporal  (IMC) de 40 o más, pone a las personas en mayor riesgo de complicaciones por COVID-19.</t>
  </si>
  <si>
    <t>Las personas que viven con obesidad severa pueden tener múltiples enfermedades crónicas graves y afecciones de salud subyacentes que pueden aumentar el riesgo de enfermedad grave por COVID-19.</t>
  </si>
  <si>
    <t> El sistema inmunitario de los adultos mayores se debilita con la edad, lo que dificulta la lucha contra las infecciones. Además, los adultos mayores comúnmente tienen enfermedades crónicas que pueden aumentar el riesgo de enfermedad grave por COVID-19.</t>
  </si>
  <si>
    <t>Las personas con un sistema inmunitario debilitado tienen una capacidad reducida para combatir enfermedades infecciosas, incluidos virus como COVID-19. </t>
  </si>
  <si>
    <t>Enfermedad hepática</t>
  </si>
  <si>
    <t>Calificación de Numero Reproductivo Básico</t>
  </si>
  <si>
    <t>Baja Tasa de Ventilación</t>
  </si>
  <si>
    <t>Corresponde a un espacio físico cerrado que no cuenta con sistemas de ventilación mecánica o no se favorece la ventilación natural</t>
  </si>
  <si>
    <t>Media Tasa de Ventilación</t>
  </si>
  <si>
    <t>Se cuenta con espacios en donde la ventilación favorece los recambios de aire hora en un espacio físico cerrado.</t>
  </si>
  <si>
    <t>Alta Tasa de Ventilación</t>
  </si>
  <si>
    <t>Se cuenta con un sistema de ventilación mecánica en la facilidad en donde es posible incrementar el número de recambios hora de aire o el trabajo se realiza en exteriores</t>
  </si>
  <si>
    <t>Practicas de Trabajo Seguras</t>
  </si>
  <si>
    <t>Los adultos mayores, de 60 años y mayores, tienen un mayor riesgo de enfermedad grave y muerte por COVID-19.</t>
  </si>
  <si>
    <t>Transito</t>
  </si>
  <si>
    <t>Transporte Privado Colectivo</t>
  </si>
  <si>
    <t xml:space="preserve">El trabajador se desplaza en medios de transporte suministrados por la empresa que cuentan con un protocolo de Bioseguridad </t>
  </si>
  <si>
    <t>Transporte Privado/Publico Individual</t>
  </si>
  <si>
    <t xml:space="preserve">El trabajador dispone de monogafas/pantalla facial y respiradores certificados </t>
  </si>
  <si>
    <t>Trabajo en Casa</t>
  </si>
  <si>
    <t>NOMBRE</t>
  </si>
  <si>
    <t>COMORBILIDADES</t>
  </si>
  <si>
    <t>A</t>
  </si>
  <si>
    <t>B</t>
  </si>
  <si>
    <t>C</t>
  </si>
  <si>
    <t>D</t>
  </si>
  <si>
    <t>E</t>
  </si>
  <si>
    <t>X</t>
  </si>
  <si>
    <t>Y</t>
  </si>
  <si>
    <t>Z</t>
  </si>
  <si>
    <t>M</t>
  </si>
  <si>
    <t>S</t>
  </si>
  <si>
    <t>HTA</t>
  </si>
  <si>
    <t>OBS</t>
  </si>
  <si>
    <t>HTA+OBS</t>
  </si>
  <si>
    <t>CA</t>
  </si>
  <si>
    <t>V.02-2020</t>
  </si>
  <si>
    <t>La Sociedad Colombiana de Higienistas Ocupacionales considerando la necesidad de conducir actividades de promoción y prevención para la mitigación del riesgo de contagio de SARS-CoV-2 presenta la siguiente herramienta para la aplicacion de la metodología de evaluación simplificada por exposición potencial a nivel ocupacional a SARS-CoV-2, como un instrumento de apoyo en los procesos de toma de decisión, en el marco de las políticas de retorno al trabajo</t>
  </si>
  <si>
    <t>METODOLOGÍA DE EVALUACIÓN SIMPLIFICADA A SARS-CoV-2</t>
  </si>
  <si>
    <t>Riesgo de</t>
  </si>
  <si>
    <t>propagación a la colectividad</t>
  </si>
  <si>
    <t>No</t>
  </si>
  <si>
    <t>Poco probable</t>
  </si>
  <si>
    <t>Probable</t>
  </si>
  <si>
    <t>Elevado</t>
  </si>
  <si>
    <t>Valor Peligrosidad Intrínseca</t>
  </si>
  <si>
    <t>PELIGROSIDAD INTRINSECA</t>
  </si>
  <si>
    <t>Contacto Indirecto</t>
  </si>
  <si>
    <t>Muy Alto</t>
  </si>
  <si>
    <t>Alto</t>
  </si>
  <si>
    <t>Moderado</t>
  </si>
  <si>
    <t>Bajo</t>
  </si>
  <si>
    <t>ACTIVIDAD FUNCIONAL</t>
  </si>
  <si>
    <t>Calificación de Riesgo por Comorbilidades</t>
  </si>
  <si>
    <t>Personas con Compromiso Inmunológico</t>
  </si>
  <si>
    <t>Convivencia</t>
  </si>
  <si>
    <t>Según los datos de otras infecciones respiratorias virales, COVID-19 puede causar agudizacion de enfermedades pulmonares crónicas que conducen a enfermedades graves.</t>
  </si>
  <si>
    <t>COVID-19, al igual que otras enfermedades virales como la gripe, puede dañar el sistema respiratorio y dificultar el trabajo del corazón. Para las personas con insuficiencia cardíaca y otras afecciones cardíacas graves, esto puede conducir a un empeoramiento de la enfermedad de base aunado por los síntomas de COVID-19.</t>
  </si>
  <si>
    <t>Muchas afecciones y tratamientos pueden hacer que una persona tenga un sistema inmunitario debilitado (inmunocomprometido), incluido  el  tratamiento del cáncer , el trasplante de médula ósea u órganos, deficiencias inmunes,  VIH  con un recuento bajo de células CD4 o sin tratamiento contra el VIH, y el uso prolongado de medicamentos inmunodebilitantes</t>
  </si>
  <si>
    <t>La enfermedad hepática crónica, incluida la cirrosis, puede aumentar el riesgo de enfermedad grave por COVID-19.</t>
  </si>
  <si>
    <t>La enfermedad grave causada por el COVID-19 y los medicamentos utilizados para el tratamiento de algunas consecuencias graves del COVID-19 pueden afectar la función del hígado, especialmente en personas con problemas hepáticos subyacentes. </t>
  </si>
  <si>
    <t>Convivencia con Pacientes confirmados o sospechosos con COVID-19</t>
  </si>
  <si>
    <t>Mayor riesgo de contagio y transmisión a la comunidad</t>
  </si>
  <si>
    <t>Valor Riesgo Comorbilidad</t>
  </si>
  <si>
    <t>Descripción (Realizando Click en la Descripcion Puede Acceder al web del CDC)</t>
  </si>
  <si>
    <t>Personas mayores de 60 años. (Corregido de la Version Original)</t>
  </si>
  <si>
    <t xml:space="preserve">R0 &gt;1.5 </t>
  </si>
  <si>
    <t>En promedio 1 persona infectada va a contagiar a menos de 0.5 personas susceptibles</t>
  </si>
  <si>
    <t>En promedio 1 persona infectada va a contagiar entre 0.5 y 1 personas susceptibles</t>
  </si>
  <si>
    <t>En promedio 1 persona infectada va a contagiar entre 1 y 1.5 personas susceptibles</t>
  </si>
  <si>
    <t>En promedio 1 persona infectada va a contagiar a más de 1.5 personas susceptibles</t>
  </si>
  <si>
    <t>Valor Numero Reproductivo Basico</t>
  </si>
  <si>
    <t>VALOR REPRODUCTIVO BASICO</t>
  </si>
  <si>
    <t xml:space="preserve">R0 ≤ 0.5 </t>
  </si>
  <si>
    <t xml:space="preserve">R0 &gt; 0.5 ≤ 1.0 </t>
  </si>
  <si>
    <t xml:space="preserve">R0 &gt;1.0 ≤ 1.5 </t>
  </si>
  <si>
    <t>VENTILACION</t>
  </si>
  <si>
    <t>Controles Ventilacion</t>
  </si>
  <si>
    <t>PRACTICAS DE TRABAJO SEGURAS</t>
  </si>
  <si>
    <t>Calificación Ventilacion</t>
  </si>
  <si>
    <t>Prácticas de Trabajo Seguras</t>
  </si>
  <si>
    <t>Baja Evidencia de Prácticas de Trabajo Seguras</t>
  </si>
  <si>
    <t>No se respeta distanciamiento social, no se cuentan con prácticas de higiene personal asociada a higienización de manos</t>
  </si>
  <si>
    <t>Media Evidencia de Prácticas de Trabajo Seguras</t>
  </si>
  <si>
    <t>Se respeta distanciamiento social pero se pueden tener contactos ocasionales inferiores a 2 metros y prolongados superiores a 15 minutos se cuenta con adecuadas prácticas de higiene personal</t>
  </si>
  <si>
    <t>Alta Evidencia de Prácticas de Trabajo Seguras</t>
  </si>
  <si>
    <t>Se respeta el distanciamiento social, no existen contactos cercanos inferiores a 2 metros y si se presentan son inferiores a 15 minutos y se respetan las medidas de higiene personal</t>
  </si>
  <si>
    <t>TRANSPORTE SEGURO</t>
  </si>
  <si>
    <t>Calificación Practicas de Trabajo</t>
  </si>
  <si>
    <t>Calificación Transporte</t>
  </si>
  <si>
    <t>Transporte Público Masivo</t>
  </si>
  <si>
    <t>El trabajador se desplaza en sistemas de transporte público masivo en donde no se puede controlar la probabilidad de contagio</t>
  </si>
  <si>
    <t>El trabajador se desplaza en medios de transporte individual cuenta con formación en protocolos de limpieza y desinfección o en el caso de medios públicos cuenta con protocolo de Bioseguridad</t>
  </si>
  <si>
    <t>Valor Transporte</t>
  </si>
  <si>
    <t>PROTECCION COLECTIVA E INDIVIDUAL</t>
  </si>
  <si>
    <t>Calificación Proteccion Colectiva e Individual</t>
  </si>
  <si>
    <t>Protección Personal</t>
  </si>
  <si>
    <t>Sin Protección</t>
  </si>
  <si>
    <t>Protección Colectiva</t>
  </si>
  <si>
    <t>Protección Individual</t>
  </si>
  <si>
    <t>No se disponen de elementos de protección personal o colectiva</t>
  </si>
  <si>
    <t>El trabajador dispone de monogafas/pantalla facial y tapabocas</t>
  </si>
  <si>
    <t>Valor Proteccion Colectiva e Individual</t>
  </si>
  <si>
    <t>NUMERO</t>
  </si>
  <si>
    <t>Valor Ventilacion</t>
  </si>
  <si>
    <t>IEP (SARS-CoV-2)</t>
  </si>
  <si>
    <t>HTA+OBS+ASM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</si>
</sst>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0" x14ac:knownFonts="1">
    <font>
      <sz val="11"/>
      <color theme="1"/>
      <name val="Calibri"/>
      <family val="2"/>
      <scheme val="minor"/>
    </font>
    <font>
      <sz val="11"/>
      <color theme="1"/>
      <name val="Calibri"/>
      <family val="2"/>
      <scheme val="minor"/>
    </font>
    <font>
      <b/>
      <sz val="11"/>
      <color theme="0"/>
      <name val="Calibri"/>
      <family val="2"/>
      <scheme val="minor"/>
    </font>
    <font>
      <sz val="11"/>
      <color rgb="FF000000"/>
      <name val="Gill Sans MT"/>
      <family val="2"/>
    </font>
    <font>
      <sz val="11"/>
      <color theme="0"/>
      <name val="Gill Sans MT"/>
      <family val="2"/>
    </font>
    <font>
      <b/>
      <sz val="12"/>
      <color theme="1"/>
      <name val="Gill Sans MT"/>
      <family val="2"/>
    </font>
    <font>
      <sz val="11"/>
      <name val="Gill Sans MT"/>
      <family val="2"/>
    </font>
    <font>
      <b/>
      <sz val="24"/>
      <color theme="1"/>
      <name val="Calibri"/>
      <family val="2"/>
      <scheme val="minor"/>
    </font>
    <font>
      <sz val="10"/>
      <color theme="1"/>
      <name val="Calibri"/>
      <family val="2"/>
      <scheme val="minor"/>
    </font>
    <font>
      <b/>
      <sz val="12"/>
      <color rgb="FFFFFFFF"/>
      <name val="Arial Narrow"/>
      <family val="2"/>
    </font>
    <font>
      <sz val="12"/>
      <color rgb="FF000000"/>
      <name val="Arial Narrow"/>
      <family val="2"/>
    </font>
    <font>
      <b/>
      <sz val="11"/>
      <color theme="1"/>
      <name val="Calibri Light"/>
      <family val="2"/>
      <scheme val="major"/>
    </font>
    <font>
      <sz val="11"/>
      <color rgb="FF000000"/>
      <name val="Calibri Light"/>
      <family val="2"/>
      <scheme val="major"/>
    </font>
    <font>
      <sz val="11"/>
      <color theme="1"/>
      <name val="Calibri Light"/>
      <family val="2"/>
      <scheme val="major"/>
    </font>
    <font>
      <b/>
      <sz val="11"/>
      <color rgb="FFFFFFFF"/>
      <name val="Calibri Light"/>
      <family val="2"/>
      <scheme val="major"/>
    </font>
    <font>
      <b/>
      <sz val="14"/>
      <color theme="0"/>
      <name val="Calibri Light"/>
      <family val="2"/>
      <scheme val="major"/>
    </font>
    <font>
      <b/>
      <sz val="14"/>
      <name val="Calibri Light"/>
      <family val="2"/>
      <scheme val="major"/>
    </font>
    <font>
      <sz val="11"/>
      <name val="Calibri"/>
      <family val="2"/>
      <scheme val="minor"/>
    </font>
    <font>
      <b/>
      <sz val="11"/>
      <name val="Calibri Light"/>
      <family val="2"/>
      <scheme val="major"/>
    </font>
    <font>
      <sz val="11"/>
      <name val="Calibri Light"/>
      <family val="2"/>
      <scheme val="major"/>
    </font>
  </fonts>
  <fills count="9">
    <fill>
      <patternFill patternType="none"/>
    </fill>
    <fill>
      <patternFill patternType="gray125"/>
    </fill>
    <fill>
      <patternFill patternType="solid">
        <fgColor theme="0"/>
        <bgColor indexed="64"/>
      </patternFill>
    </fill>
    <fill>
      <patternFill patternType="solid">
        <fgColor rgb="FF000000"/>
        <bgColor indexed="64"/>
      </patternFill>
    </fill>
    <fill>
      <patternFill patternType="solid">
        <fgColor theme="0" tint="-4.9989318521683403E-2"/>
        <bgColor indexed="64"/>
      </patternFill>
    </fill>
    <fill>
      <patternFill patternType="solid">
        <fgColor theme="1"/>
        <bgColor indexed="64"/>
      </patternFill>
    </fill>
    <fill>
      <patternFill patternType="solid">
        <fgColor theme="2" tint="-0.499984740745262"/>
        <bgColor indexed="64"/>
      </patternFill>
    </fill>
    <fill>
      <patternFill patternType="solid">
        <fgColor rgb="FFFFFFFF"/>
        <bgColor indexed="64"/>
      </patternFill>
    </fill>
    <fill>
      <patternFill patternType="solid">
        <fgColor rgb="FF0070C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style="medium">
        <color indexed="64"/>
      </top>
      <bottom/>
      <diagonal/>
    </border>
    <border>
      <left/>
      <right/>
      <top/>
      <bottom style="medium">
        <color indexed="64"/>
      </bottom>
      <diagonal/>
    </border>
    <border>
      <left style="medium">
        <color rgb="FFFFFFFF"/>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51">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2" xfId="0" applyFont="1" applyBorder="1" applyAlignment="1">
      <alignment horizontal="center" vertical="center"/>
    </xf>
    <xf numFmtId="2" fontId="5" fillId="2" borderId="1" xfId="1" applyNumberFormat="1"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4" fillId="6" borderId="2" xfId="0" applyFont="1" applyFill="1" applyBorder="1" applyAlignment="1">
      <alignment horizontal="center" vertical="center"/>
    </xf>
    <xf numFmtId="0" fontId="6" fillId="4" borderId="2" xfId="0" applyFont="1" applyFill="1" applyBorder="1" applyAlignment="1">
      <alignment horizontal="center" vertical="center"/>
    </xf>
    <xf numFmtId="0" fontId="2" fillId="5" borderId="0" xfId="0" applyFont="1" applyFill="1" applyBorder="1" applyAlignment="1">
      <alignment horizontal="center" vertical="center" wrapText="1"/>
    </xf>
    <xf numFmtId="0" fontId="2" fillId="6" borderId="0" xfId="0" applyFont="1" applyFill="1" applyBorder="1" applyAlignment="1">
      <alignment horizontal="center" vertical="center" wrapText="1"/>
    </xf>
    <xf numFmtId="9" fontId="2" fillId="5" borderId="0" xfId="0" applyNumberFormat="1" applyFont="1" applyFill="1" applyBorder="1" applyAlignment="1">
      <alignment horizontal="center" vertical="center" wrapText="1"/>
    </xf>
    <xf numFmtId="0" fontId="0" fillId="2" borderId="0" xfId="0" applyFill="1"/>
    <xf numFmtId="0" fontId="11" fillId="7" borderId="6"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3" fillId="0" borderId="0" xfId="0" applyFont="1"/>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3" fillId="0" borderId="5" xfId="0" applyFont="1" applyBorder="1" applyAlignment="1">
      <alignment horizontal="center" vertical="center" wrapText="1"/>
    </xf>
    <xf numFmtId="0" fontId="16" fillId="5" borderId="0" xfId="0" applyFont="1" applyFill="1" applyAlignment="1">
      <alignment horizontal="center"/>
    </xf>
    <xf numFmtId="0" fontId="16" fillId="5" borderId="5" xfId="0" applyFont="1" applyFill="1" applyBorder="1" applyAlignment="1">
      <alignment horizontal="center"/>
    </xf>
    <xf numFmtId="0" fontId="17" fillId="5" borderId="0" xfId="0" applyFont="1" applyFill="1"/>
    <xf numFmtId="164" fontId="17" fillId="5" borderId="0" xfId="1" applyNumberFormat="1" applyFont="1" applyFill="1"/>
    <xf numFmtId="164" fontId="16" fillId="5" borderId="0" xfId="1" applyNumberFormat="1" applyFont="1" applyFill="1" applyBorder="1" applyAlignment="1">
      <alignment horizontal="center"/>
    </xf>
    <xf numFmtId="0" fontId="18" fillId="5" borderId="2" xfId="0" applyFont="1" applyFill="1" applyBorder="1" applyAlignment="1">
      <alignment horizontal="center" vertical="center" wrapText="1"/>
    </xf>
    <xf numFmtId="0" fontId="16" fillId="5" borderId="0" xfId="0" applyFont="1" applyFill="1" applyBorder="1" applyAlignment="1">
      <alignment horizontal="center"/>
    </xf>
    <xf numFmtId="0" fontId="19" fillId="5" borderId="5" xfId="0" applyFont="1" applyFill="1" applyBorder="1" applyAlignment="1">
      <alignment horizontal="center" vertical="center" wrapText="1"/>
    </xf>
    <xf numFmtId="0" fontId="19" fillId="5" borderId="0" xfId="0" applyFont="1" applyFill="1"/>
    <xf numFmtId="0" fontId="7" fillId="2" borderId="0" xfId="0" applyFont="1" applyFill="1" applyAlignment="1">
      <alignment horizontal="center" wrapText="1"/>
    </xf>
    <xf numFmtId="0" fontId="0" fillId="2" borderId="0" xfId="0" applyFill="1" applyAlignment="1">
      <alignment horizontal="right"/>
    </xf>
    <xf numFmtId="0" fontId="8" fillId="0" borderId="0" xfId="0" applyFont="1" applyAlignment="1">
      <alignment horizontal="center" wrapText="1"/>
    </xf>
    <xf numFmtId="0" fontId="12" fillId="0" borderId="5" xfId="0" applyFont="1" applyBorder="1" applyAlignment="1">
      <alignment horizontal="center" vertical="center"/>
    </xf>
    <xf numFmtId="0" fontId="12" fillId="0" borderId="5" xfId="0" applyFont="1" applyBorder="1" applyAlignment="1">
      <alignment horizontal="center" vertical="center" wrapText="1"/>
    </xf>
    <xf numFmtId="0" fontId="12" fillId="7" borderId="5" xfId="0" applyFont="1" applyFill="1" applyBorder="1" applyAlignment="1">
      <alignment horizontal="center" vertical="center" wrapText="1"/>
    </xf>
    <xf numFmtId="0" fontId="15" fillId="8" borderId="5" xfId="0" applyFont="1" applyFill="1" applyBorder="1" applyAlignment="1">
      <alignment horizontal="center"/>
    </xf>
    <xf numFmtId="0" fontId="14" fillId="3" borderId="4" xfId="0" applyFont="1" applyFill="1" applyBorder="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2" fillId="0" borderId="2" xfId="0" applyFont="1" applyBorder="1" applyAlignment="1">
      <alignment horizontal="center" vertical="center" wrapText="1"/>
    </xf>
    <xf numFmtId="0" fontId="15" fillId="8" borderId="0" xfId="0" applyFont="1" applyFill="1" applyAlignment="1">
      <alignment horizontal="center"/>
    </xf>
    <xf numFmtId="0" fontId="10" fillId="0" borderId="2" xfId="0" applyFont="1" applyBorder="1" applyAlignment="1">
      <alignment horizontal="center" vertical="center" wrapText="1"/>
    </xf>
    <xf numFmtId="0" fontId="9" fillId="3" borderId="2" xfId="0" applyFont="1" applyFill="1" applyBorder="1" applyAlignment="1">
      <alignment horizontal="center" vertical="center"/>
    </xf>
    <xf numFmtId="0" fontId="10" fillId="0" borderId="2" xfId="0" applyFont="1" applyBorder="1" applyAlignment="1">
      <alignment horizontal="center" vertical="center"/>
    </xf>
  </cellXfs>
  <cellStyles count="2">
    <cellStyle name="Millares" xfId="1" builtinId="3"/>
    <cellStyle name="Normal" xfId="0" builtinId="0"/>
  </cellStyles>
  <dxfs count="4">
    <dxf>
      <font>
        <b/>
        <i val="0"/>
        <color theme="0"/>
      </font>
      <fill>
        <patternFill>
          <bgColor theme="1"/>
        </patternFill>
      </fill>
    </dxf>
    <dxf>
      <fill>
        <patternFill>
          <bgColor rgb="FF00FF00"/>
        </patternFill>
      </fill>
    </dxf>
    <dxf>
      <fill>
        <patternFill>
          <bgColor rgb="FFFFFF00"/>
        </patternFill>
      </fill>
    </dxf>
    <dxf>
      <font>
        <color theme="0"/>
      </font>
      <fill>
        <patternFill>
          <bgColor rgb="FFFF0000"/>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hartsheet" Target="chart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sharedStrings" Target="sharedStrings.xml"/><Relationship Id="rId5" Type="http://schemas.openxmlformats.org/officeDocument/2006/relationships/chartsheet" Target="chartsheets/sheet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Calculos!$A$2</c:f>
              <c:strCache>
                <c:ptCount val="1"/>
                <c:pt idx="0">
                  <c:v>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Calculos!$B$1:$E$1</c:f>
              <c:strCache>
                <c:ptCount val="4"/>
                <c:pt idx="0">
                  <c:v>PELIGROSIDAD INTRINSECA</c:v>
                </c:pt>
                <c:pt idx="1">
                  <c:v>ACTIVIDAD FUNCIONAL</c:v>
                </c:pt>
                <c:pt idx="2">
                  <c:v>COMORBILIDADES</c:v>
                </c:pt>
                <c:pt idx="3">
                  <c:v>VALOR REPRODUCTIVO BASICO</c:v>
                </c:pt>
              </c:strCache>
            </c:strRef>
          </c:cat>
          <c:val>
            <c:numRef>
              <c:f>Calculos!$B$2:$E$2</c:f>
              <c:numCache>
                <c:formatCode>_(* #,##0_);_(* \(#,##0\);_(* "-"??_);_(@_)</c:formatCode>
                <c:ptCount val="4"/>
                <c:pt idx="0">
                  <c:v>0</c:v>
                </c:pt>
                <c:pt idx="1">
                  <c:v>0</c:v>
                </c:pt>
                <c:pt idx="2">
                  <c:v>0</c:v>
                </c:pt>
              </c:numCache>
            </c:numRef>
          </c:val>
        </c:ser>
        <c:ser>
          <c:idx val="1"/>
          <c:order val="1"/>
          <c:tx>
            <c:strRef>
              <c:f>Calculos!$A$3</c:f>
              <c:strCache>
                <c:ptCount val="1"/>
                <c:pt idx="0">
                  <c:v>1</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Calculos!$B$1:$E$1</c:f>
              <c:strCache>
                <c:ptCount val="4"/>
                <c:pt idx="0">
                  <c:v>PELIGROSIDAD INTRINSECA</c:v>
                </c:pt>
                <c:pt idx="1">
                  <c:v>ACTIVIDAD FUNCIONAL</c:v>
                </c:pt>
                <c:pt idx="2">
                  <c:v>COMORBILIDADES</c:v>
                </c:pt>
                <c:pt idx="3">
                  <c:v>VALOR REPRODUCTIVO BASICO</c:v>
                </c:pt>
              </c:strCache>
            </c:strRef>
          </c:cat>
          <c:val>
            <c:numRef>
              <c:f>Calculos!$B$3:$E$3</c:f>
              <c:numCache>
                <c:formatCode>_(* #,##0_);_(* \(#,##0\);_(* "-"??_);_(@_)</c:formatCode>
                <c:ptCount val="4"/>
                <c:pt idx="0">
                  <c:v>0</c:v>
                </c:pt>
                <c:pt idx="1">
                  <c:v>2</c:v>
                </c:pt>
                <c:pt idx="2">
                  <c:v>3</c:v>
                </c:pt>
                <c:pt idx="3">
                  <c:v>0</c:v>
                </c:pt>
              </c:numCache>
            </c:numRef>
          </c:val>
        </c:ser>
        <c:ser>
          <c:idx val="2"/>
          <c:order val="2"/>
          <c:tx>
            <c:strRef>
              <c:f>Calculos!$A$4</c:f>
              <c:strCache>
                <c:ptCount val="1"/>
                <c:pt idx="0">
                  <c:v>2</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Calculos!$B$1:$E$1</c:f>
              <c:strCache>
                <c:ptCount val="4"/>
                <c:pt idx="0">
                  <c:v>PELIGROSIDAD INTRINSECA</c:v>
                </c:pt>
                <c:pt idx="1">
                  <c:v>ACTIVIDAD FUNCIONAL</c:v>
                </c:pt>
                <c:pt idx="2">
                  <c:v>COMORBILIDADES</c:v>
                </c:pt>
                <c:pt idx="3">
                  <c:v>VALOR REPRODUCTIVO BASICO</c:v>
                </c:pt>
              </c:strCache>
            </c:strRef>
          </c:cat>
          <c:val>
            <c:numRef>
              <c:f>Calculos!$B$4:$E$4</c:f>
              <c:numCache>
                <c:formatCode>_(* #,##0_);_(* \(#,##0\);_(* "-"??_);_(@_)</c:formatCode>
                <c:ptCount val="4"/>
                <c:pt idx="0">
                  <c:v>0</c:v>
                </c:pt>
                <c:pt idx="1">
                  <c:v>2</c:v>
                </c:pt>
                <c:pt idx="2">
                  <c:v>1</c:v>
                </c:pt>
                <c:pt idx="3">
                  <c:v>5</c:v>
                </c:pt>
              </c:numCache>
            </c:numRef>
          </c:val>
        </c:ser>
        <c:ser>
          <c:idx val="3"/>
          <c:order val="3"/>
          <c:tx>
            <c:strRef>
              <c:f>Calculos!$A$5</c:f>
              <c:strCache>
                <c:ptCount val="1"/>
                <c:pt idx="0">
                  <c:v>3</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Calculos!$B$1:$E$1</c:f>
              <c:strCache>
                <c:ptCount val="4"/>
                <c:pt idx="0">
                  <c:v>PELIGROSIDAD INTRINSECA</c:v>
                </c:pt>
                <c:pt idx="1">
                  <c:v>ACTIVIDAD FUNCIONAL</c:v>
                </c:pt>
                <c:pt idx="2">
                  <c:v>COMORBILIDADES</c:v>
                </c:pt>
                <c:pt idx="3">
                  <c:v>VALOR REPRODUCTIVO BASICO</c:v>
                </c:pt>
              </c:strCache>
            </c:strRef>
          </c:cat>
          <c:val>
            <c:numRef>
              <c:f>Calculos!$B$5:$E$5</c:f>
              <c:numCache>
                <c:formatCode>_(* #,##0_);_(* \(#,##0\);_(* "-"??_);_(@_)</c:formatCode>
                <c:ptCount val="4"/>
                <c:pt idx="0">
                  <c:v>5</c:v>
                </c:pt>
                <c:pt idx="1">
                  <c:v>0</c:v>
                </c:pt>
                <c:pt idx="2">
                  <c:v>1</c:v>
                </c:pt>
                <c:pt idx="3">
                  <c:v>0</c:v>
                </c:pt>
              </c:numCache>
            </c:numRef>
          </c:val>
        </c:ser>
        <c:ser>
          <c:idx val="4"/>
          <c:order val="4"/>
          <c:tx>
            <c:strRef>
              <c:f>Calculos!$A$6</c:f>
              <c:strCache>
                <c:ptCount val="1"/>
                <c:pt idx="0">
                  <c:v>4</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Calculos!$B$1:$E$1</c:f>
              <c:strCache>
                <c:ptCount val="4"/>
                <c:pt idx="0">
                  <c:v>PELIGROSIDAD INTRINSECA</c:v>
                </c:pt>
                <c:pt idx="1">
                  <c:v>ACTIVIDAD FUNCIONAL</c:v>
                </c:pt>
                <c:pt idx="2">
                  <c:v>COMORBILIDADES</c:v>
                </c:pt>
                <c:pt idx="3">
                  <c:v>VALOR REPRODUCTIVO BASICO</c:v>
                </c:pt>
              </c:strCache>
            </c:strRef>
          </c:cat>
          <c:val>
            <c:numRef>
              <c:f>Calculos!$B$6:$E$6</c:f>
              <c:numCache>
                <c:formatCode>_(* #,##0_);_(* \(#,##0\);_(* "-"??_);_(@_)</c:formatCode>
                <c:ptCount val="4"/>
                <c:pt idx="0">
                  <c:v>0</c:v>
                </c:pt>
                <c:pt idx="1">
                  <c:v>1</c:v>
                </c:pt>
                <c:pt idx="2">
                  <c:v>0</c:v>
                </c:pt>
                <c:pt idx="3">
                  <c:v>0</c:v>
                </c:pt>
              </c:numCache>
            </c:numRef>
          </c:val>
        </c:ser>
        <c:dLbls>
          <c:dLblPos val="ctr"/>
          <c:showLegendKey val="0"/>
          <c:showVal val="1"/>
          <c:showCatName val="0"/>
          <c:showSerName val="0"/>
          <c:showPercent val="0"/>
          <c:showBubbleSize val="0"/>
        </c:dLbls>
        <c:gapWidth val="79"/>
        <c:overlap val="100"/>
        <c:axId val="466250368"/>
        <c:axId val="466256528"/>
      </c:barChart>
      <c:catAx>
        <c:axId val="4662503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66256528"/>
        <c:crosses val="autoZero"/>
        <c:auto val="1"/>
        <c:lblAlgn val="ctr"/>
        <c:lblOffset val="100"/>
        <c:noMultiLvlLbl val="0"/>
      </c:catAx>
      <c:valAx>
        <c:axId val="466256528"/>
        <c:scaling>
          <c:orientation val="minMax"/>
        </c:scaling>
        <c:delete val="1"/>
        <c:axPos val="l"/>
        <c:numFmt formatCode="0%" sourceLinked="1"/>
        <c:majorTickMark val="none"/>
        <c:minorTickMark val="none"/>
        <c:tickLblPos val="nextTo"/>
        <c:crossAx val="4662503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Calculos!$G$3</c:f>
              <c:strCache>
                <c:ptCount val="1"/>
                <c:pt idx="0">
                  <c:v>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Calculos!$H$2:$K$2</c:f>
              <c:strCache>
                <c:ptCount val="4"/>
                <c:pt idx="0">
                  <c:v>VENTILACION</c:v>
                </c:pt>
                <c:pt idx="1">
                  <c:v>PRACTICAS DE TRABAJO SEGURAS</c:v>
                </c:pt>
                <c:pt idx="2">
                  <c:v>TRANSPORTE SEGURO</c:v>
                </c:pt>
                <c:pt idx="3">
                  <c:v>PROTECCION COLECTIVA E INDIVIDUAL</c:v>
                </c:pt>
              </c:strCache>
            </c:strRef>
          </c:cat>
          <c:val>
            <c:numRef>
              <c:f>Calculos!$H$3:$K$3</c:f>
              <c:numCache>
                <c:formatCode>_(* #,##0_);_(* \(#,##0\);_(* "-"??_);_(@_)</c:formatCode>
                <c:ptCount val="4"/>
                <c:pt idx="0">
                  <c:v>0</c:v>
                </c:pt>
                <c:pt idx="1">
                  <c:v>1</c:v>
                </c:pt>
                <c:pt idx="2">
                  <c:v>1</c:v>
                </c:pt>
                <c:pt idx="3">
                  <c:v>1</c:v>
                </c:pt>
              </c:numCache>
            </c:numRef>
          </c:val>
        </c:ser>
        <c:ser>
          <c:idx val="1"/>
          <c:order val="1"/>
          <c:tx>
            <c:strRef>
              <c:f>Calculos!$G$4</c:f>
              <c:strCache>
                <c:ptCount val="1"/>
                <c:pt idx="0">
                  <c:v>2</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Calculos!$H$2:$K$2</c:f>
              <c:strCache>
                <c:ptCount val="4"/>
                <c:pt idx="0">
                  <c:v>VENTILACION</c:v>
                </c:pt>
                <c:pt idx="1">
                  <c:v>PRACTICAS DE TRABAJO SEGURAS</c:v>
                </c:pt>
                <c:pt idx="2">
                  <c:v>TRANSPORTE SEGURO</c:v>
                </c:pt>
                <c:pt idx="3">
                  <c:v>PROTECCION COLECTIVA E INDIVIDUAL</c:v>
                </c:pt>
              </c:strCache>
            </c:strRef>
          </c:cat>
          <c:val>
            <c:numRef>
              <c:f>Calculos!$H$4:$K$4</c:f>
              <c:numCache>
                <c:formatCode>_(* #,##0_);_(* \(#,##0\);_(* "-"??_);_(@_)</c:formatCode>
                <c:ptCount val="4"/>
                <c:pt idx="0">
                  <c:v>1</c:v>
                </c:pt>
                <c:pt idx="1">
                  <c:v>0</c:v>
                </c:pt>
                <c:pt idx="2">
                  <c:v>4</c:v>
                </c:pt>
                <c:pt idx="3">
                  <c:v>4</c:v>
                </c:pt>
              </c:numCache>
            </c:numRef>
          </c:val>
        </c:ser>
        <c:ser>
          <c:idx val="2"/>
          <c:order val="2"/>
          <c:tx>
            <c:strRef>
              <c:f>Calculos!$G$5</c:f>
              <c:strCache>
                <c:ptCount val="1"/>
                <c:pt idx="0">
                  <c:v>3</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Calculos!$H$2:$K$2</c:f>
              <c:strCache>
                <c:ptCount val="4"/>
                <c:pt idx="0">
                  <c:v>VENTILACION</c:v>
                </c:pt>
                <c:pt idx="1">
                  <c:v>PRACTICAS DE TRABAJO SEGURAS</c:v>
                </c:pt>
                <c:pt idx="2">
                  <c:v>TRANSPORTE SEGURO</c:v>
                </c:pt>
                <c:pt idx="3">
                  <c:v>PROTECCION COLECTIVA E INDIVIDUAL</c:v>
                </c:pt>
              </c:strCache>
            </c:strRef>
          </c:cat>
          <c:val>
            <c:numRef>
              <c:f>Calculos!$H$5:$K$5</c:f>
              <c:numCache>
                <c:formatCode>_(* #,##0_);_(* \(#,##0\);_(* "-"??_);_(@_)</c:formatCode>
                <c:ptCount val="4"/>
                <c:pt idx="0">
                  <c:v>2</c:v>
                </c:pt>
                <c:pt idx="1">
                  <c:v>4</c:v>
                </c:pt>
                <c:pt idx="2">
                  <c:v>0</c:v>
                </c:pt>
                <c:pt idx="3">
                  <c:v>0</c:v>
                </c:pt>
              </c:numCache>
            </c:numRef>
          </c:val>
        </c:ser>
        <c:ser>
          <c:idx val="3"/>
          <c:order val="3"/>
          <c:tx>
            <c:strRef>
              <c:f>Calculos!$G$6</c:f>
              <c:strCache>
                <c:ptCount val="1"/>
                <c:pt idx="0">
                  <c:v>4</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Calculos!$H$2:$K$2</c:f>
              <c:strCache>
                <c:ptCount val="4"/>
                <c:pt idx="0">
                  <c:v>VENTILACION</c:v>
                </c:pt>
                <c:pt idx="1">
                  <c:v>PRACTICAS DE TRABAJO SEGURAS</c:v>
                </c:pt>
                <c:pt idx="2">
                  <c:v>TRANSPORTE SEGURO</c:v>
                </c:pt>
                <c:pt idx="3">
                  <c:v>PROTECCION COLECTIVA E INDIVIDUAL</c:v>
                </c:pt>
              </c:strCache>
            </c:strRef>
          </c:cat>
          <c:val>
            <c:numRef>
              <c:f>Calculos!$H$6:$K$6</c:f>
              <c:numCache>
                <c:formatCode>_(* #,##0_);_(* \(#,##0\);_(* "-"??_);_(@_)</c:formatCode>
                <c:ptCount val="4"/>
                <c:pt idx="0">
                  <c:v>2</c:v>
                </c:pt>
              </c:numCache>
            </c:numRef>
          </c:val>
        </c:ser>
        <c:dLbls>
          <c:dLblPos val="ctr"/>
          <c:showLegendKey val="0"/>
          <c:showVal val="1"/>
          <c:showCatName val="0"/>
          <c:showSerName val="0"/>
          <c:showPercent val="0"/>
          <c:showBubbleSize val="0"/>
        </c:dLbls>
        <c:gapWidth val="79"/>
        <c:overlap val="100"/>
        <c:axId val="466253168"/>
        <c:axId val="322760928"/>
      </c:barChart>
      <c:catAx>
        <c:axId val="4662531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322760928"/>
        <c:crosses val="autoZero"/>
        <c:auto val="1"/>
        <c:lblAlgn val="ctr"/>
        <c:lblOffset val="100"/>
        <c:noMultiLvlLbl val="0"/>
      </c:catAx>
      <c:valAx>
        <c:axId val="322760928"/>
        <c:scaling>
          <c:orientation val="minMax"/>
        </c:scaling>
        <c:delete val="1"/>
        <c:axPos val="l"/>
        <c:numFmt formatCode="0%" sourceLinked="1"/>
        <c:majorTickMark val="none"/>
        <c:minorTickMark val="none"/>
        <c:tickLblPos val="nextTo"/>
        <c:crossAx val="4662531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Calculos!$N$2</c:f>
              <c:strCache>
                <c:ptCount val="1"/>
                <c:pt idx="0">
                  <c:v>IEP (SARS-CoV-2)</c:v>
                </c:pt>
              </c:strCache>
            </c:strRef>
          </c:tx>
          <c:spPr>
            <a:solidFill>
              <a:schemeClr val="accent1"/>
            </a:solidFill>
            <a:ln>
              <a:noFill/>
            </a:ln>
            <a:effectLst/>
          </c:spPr>
          <c:invertIfNegative val="0"/>
          <c:dPt>
            <c:idx val="0"/>
            <c:invertIfNegative val="0"/>
            <c:bubble3D val="0"/>
            <c:spPr>
              <a:solidFill>
                <a:srgbClr val="00FF00"/>
              </a:solidFill>
              <a:ln>
                <a:noFill/>
              </a:ln>
              <a:effectLst/>
            </c:spPr>
          </c:dPt>
          <c:dPt>
            <c:idx val="1"/>
            <c:invertIfNegative val="0"/>
            <c:bubble3D val="0"/>
            <c:spPr>
              <a:solidFill>
                <a:srgbClr val="FFFF00"/>
              </a:solidFill>
              <a:ln>
                <a:noFill/>
              </a:ln>
              <a:effectLst/>
            </c:spPr>
          </c:dPt>
          <c:dPt>
            <c:idx val="2"/>
            <c:invertIfNegative val="0"/>
            <c:bubble3D val="0"/>
            <c:spPr>
              <a:solidFill>
                <a:srgbClr val="FF0000"/>
              </a:solidFill>
              <a:ln>
                <a:noFill/>
              </a:ln>
              <a:effectLst/>
            </c:spPr>
          </c:dPt>
          <c:dPt>
            <c:idx val="3"/>
            <c:invertIfNegative val="0"/>
            <c:bubble3D val="0"/>
            <c:spPr>
              <a:solidFill>
                <a:schemeClr val="tx1"/>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Calculos!$M$3:$M$6</c:f>
              <c:strCache>
                <c:ptCount val="4"/>
                <c:pt idx="0">
                  <c:v>Bajo</c:v>
                </c:pt>
                <c:pt idx="1">
                  <c:v>Moderado</c:v>
                </c:pt>
                <c:pt idx="2">
                  <c:v>Alto</c:v>
                </c:pt>
                <c:pt idx="3">
                  <c:v>Muy Alto</c:v>
                </c:pt>
              </c:strCache>
            </c:strRef>
          </c:cat>
          <c:val>
            <c:numRef>
              <c:f>Calculos!$N$3:$N$6</c:f>
              <c:numCache>
                <c:formatCode>General</c:formatCode>
                <c:ptCount val="4"/>
                <c:pt idx="0">
                  <c:v>2</c:v>
                </c:pt>
                <c:pt idx="1">
                  <c:v>1</c:v>
                </c:pt>
                <c:pt idx="2">
                  <c:v>1</c:v>
                </c:pt>
                <c:pt idx="3">
                  <c:v>1</c:v>
                </c:pt>
              </c:numCache>
            </c:numRef>
          </c:val>
        </c:ser>
        <c:dLbls>
          <c:showLegendKey val="0"/>
          <c:showVal val="0"/>
          <c:showCatName val="0"/>
          <c:showSerName val="0"/>
          <c:showPercent val="0"/>
          <c:showBubbleSize val="0"/>
        </c:dLbls>
        <c:gapWidth val="219"/>
        <c:overlap val="-27"/>
        <c:axId val="322760368"/>
        <c:axId val="322773248"/>
      </c:barChart>
      <c:catAx>
        <c:axId val="322760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322773248"/>
        <c:crosses val="autoZero"/>
        <c:auto val="1"/>
        <c:lblAlgn val="ctr"/>
        <c:lblOffset val="100"/>
        <c:noMultiLvlLbl val="0"/>
      </c:catAx>
      <c:valAx>
        <c:axId val="322773248"/>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22760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sheet1.xml><?xml version="1.0" encoding="utf-8"?>
<chartsheet xmlns="http://schemas.openxmlformats.org/spreadsheetml/2006/main" xmlns:r="http://schemas.openxmlformats.org/officeDocument/2006/relationships">
  <sheetPr/>
  <sheetViews>
    <sheetView zoomScale="8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81"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8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5</xdr:row>
      <xdr:rowOff>152400</xdr:rowOff>
    </xdr:from>
    <xdr:to>
      <xdr:col>3</xdr:col>
      <xdr:colOff>304800</xdr:colOff>
      <xdr:row>16</xdr:row>
      <xdr:rowOff>98290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8650" y="1104900"/>
          <a:ext cx="1962150" cy="2041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301574" cy="6079537"/>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1574" cy="6079537"/>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1574" cy="6079537"/>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cdc.gov/diabetes/index.html?CDC_AA_refVal=https%3A%2F%2Fwww.cdc.gov%2Fdiabetes%2Findex.htm" TargetMode="External"/><Relationship Id="rId2" Type="http://schemas.openxmlformats.org/officeDocument/2006/relationships/hyperlink" Target="https://www.cdc.gov/copd/index.html" TargetMode="External"/><Relationship Id="rId1" Type="http://schemas.openxmlformats.org/officeDocument/2006/relationships/hyperlink" Target="https://www.cdc.gov/coronavirus/2019-ncov/need-extra-precautions/asthma.html" TargetMode="External"/><Relationship Id="rId6" Type="http://schemas.openxmlformats.org/officeDocument/2006/relationships/printerSettings" Target="../printerSettings/printerSettings1.bin"/><Relationship Id="rId5" Type="http://schemas.openxmlformats.org/officeDocument/2006/relationships/hyperlink" Target="https://www.cdc.gov/kidneydisease/basics.html" TargetMode="External"/><Relationship Id="rId4" Type="http://schemas.openxmlformats.org/officeDocument/2006/relationships/hyperlink" Target="https://www.cdc.gov/heartdiseas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8:M18"/>
  <sheetViews>
    <sheetView tabSelected="1" workbookViewId="0">
      <selection activeCell="J22" sqref="J22"/>
    </sheetView>
  </sheetViews>
  <sheetFormatPr baseColWidth="10" defaultRowHeight="15" x14ac:dyDescent="0.25"/>
  <cols>
    <col min="1" max="16384" width="11.42578125" style="15"/>
  </cols>
  <sheetData>
    <row r="8" spans="5:13" ht="15" customHeight="1" x14ac:dyDescent="0.25">
      <c r="E8" s="35" t="s">
        <v>92</v>
      </c>
      <c r="F8" s="35"/>
      <c r="G8" s="35"/>
      <c r="H8" s="35"/>
      <c r="I8" s="35"/>
      <c r="J8" s="35"/>
      <c r="K8" s="35"/>
      <c r="L8" s="35"/>
      <c r="M8" s="35"/>
    </row>
    <row r="9" spans="5:13" ht="15" customHeight="1" x14ac:dyDescent="0.25">
      <c r="E9" s="35"/>
      <c r="F9" s="35"/>
      <c r="G9" s="35"/>
      <c r="H9" s="35"/>
      <c r="I9" s="35"/>
      <c r="J9" s="35"/>
      <c r="K9" s="35"/>
      <c r="L9" s="35"/>
      <c r="M9" s="35"/>
    </row>
    <row r="10" spans="5:13" ht="15" customHeight="1" x14ac:dyDescent="0.25">
      <c r="E10" s="35"/>
      <c r="F10" s="35"/>
      <c r="G10" s="35"/>
      <c r="H10" s="35"/>
      <c r="I10" s="35"/>
      <c r="J10" s="35"/>
      <c r="K10" s="35"/>
      <c r="L10" s="35"/>
      <c r="M10" s="35"/>
    </row>
    <row r="11" spans="5:13" x14ac:dyDescent="0.25">
      <c r="E11" s="35"/>
      <c r="F11" s="35"/>
      <c r="G11" s="35"/>
      <c r="H11" s="35"/>
      <c r="I11" s="35"/>
      <c r="J11" s="35"/>
      <c r="K11" s="35"/>
      <c r="L11" s="35"/>
      <c r="M11" s="35"/>
    </row>
    <row r="12" spans="5:13" x14ac:dyDescent="0.25">
      <c r="E12" s="37" t="s">
        <v>91</v>
      </c>
      <c r="F12" s="37"/>
      <c r="G12" s="37"/>
      <c r="H12" s="37"/>
      <c r="I12" s="37"/>
      <c r="J12" s="37"/>
      <c r="K12" s="37"/>
      <c r="L12" s="37"/>
      <c r="M12" s="37"/>
    </row>
    <row r="13" spans="5:13" ht="15" customHeight="1" x14ac:dyDescent="0.25">
      <c r="E13" s="37"/>
      <c r="F13" s="37"/>
      <c r="G13" s="37"/>
      <c r="H13" s="37"/>
      <c r="I13" s="37"/>
      <c r="J13" s="37"/>
      <c r="K13" s="37"/>
      <c r="L13" s="37"/>
      <c r="M13" s="37"/>
    </row>
    <row r="14" spans="5:13" x14ac:dyDescent="0.25">
      <c r="E14" s="37"/>
      <c r="F14" s="37"/>
      <c r="G14" s="37"/>
      <c r="H14" s="37"/>
      <c r="I14" s="37"/>
      <c r="J14" s="37"/>
      <c r="K14" s="37"/>
      <c r="L14" s="37"/>
      <c r="M14" s="37"/>
    </row>
    <row r="15" spans="5:13" x14ac:dyDescent="0.25">
      <c r="E15" s="37"/>
      <c r="F15" s="37"/>
      <c r="G15" s="37"/>
      <c r="H15" s="37"/>
      <c r="I15" s="37"/>
      <c r="J15" s="37"/>
      <c r="K15" s="37"/>
      <c r="L15" s="37"/>
      <c r="M15" s="37"/>
    </row>
    <row r="16" spans="5:13" x14ac:dyDescent="0.25">
      <c r="E16" s="37"/>
      <c r="F16" s="37"/>
      <c r="G16" s="37"/>
      <c r="H16" s="37"/>
      <c r="I16" s="37"/>
      <c r="J16" s="37"/>
      <c r="K16" s="37"/>
      <c r="L16" s="37"/>
      <c r="M16" s="37"/>
    </row>
    <row r="18" spans="12:13" x14ac:dyDescent="0.25">
      <c r="L18" s="36" t="s">
        <v>90</v>
      </c>
      <c r="M18" s="36"/>
    </row>
  </sheetData>
  <sheetProtection algorithmName="SHA-512" hashValue="EVdpQAHnYH678Gkte61qu8xc/xDIyIbKtkEf9Jxb1/5PuwxzgrC9YIzzWwIs6ufFZwWE5/rotMM4gJKateKoqw==" saltValue="/9C51BD8k7glXzVjtmYl3Q==" spinCount="100000" sheet="1" objects="1" scenarios="1"/>
  <mergeCells count="3">
    <mergeCell ref="E8:M11"/>
    <mergeCell ref="L18:M18"/>
    <mergeCell ref="E12:M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zoomScale="85" zoomScaleNormal="85" workbookViewId="0">
      <selection activeCell="B10" sqref="B10:C11"/>
    </sheetView>
  </sheetViews>
  <sheetFormatPr baseColWidth="10" defaultRowHeight="15" x14ac:dyDescent="0.25"/>
  <cols>
    <col min="1" max="5" width="30" style="18" customWidth="1"/>
    <col min="6" max="6" width="16.7109375" style="18" customWidth="1"/>
    <col min="7" max="16384" width="11.42578125" style="18"/>
  </cols>
  <sheetData>
    <row r="1" spans="1:6" ht="19.5" thickBot="1" x14ac:dyDescent="0.35">
      <c r="A1" s="47" t="s">
        <v>100</v>
      </c>
      <c r="B1" s="47"/>
      <c r="C1" s="47"/>
      <c r="D1" s="47"/>
      <c r="E1" s="47"/>
      <c r="F1" s="47"/>
    </row>
    <row r="2" spans="1:6" ht="15" customHeight="1" x14ac:dyDescent="0.25">
      <c r="A2" s="43" t="s">
        <v>13</v>
      </c>
      <c r="B2" s="43" t="s">
        <v>4</v>
      </c>
      <c r="C2" s="43"/>
      <c r="D2" s="19" t="s">
        <v>93</v>
      </c>
      <c r="E2" s="43" t="s">
        <v>5</v>
      </c>
      <c r="F2" s="45" t="s">
        <v>99</v>
      </c>
    </row>
    <row r="3" spans="1:6" ht="15.75" customHeight="1" thickBot="1" x14ac:dyDescent="0.3">
      <c r="A3" s="44"/>
      <c r="B3" s="44"/>
      <c r="C3" s="44"/>
      <c r="D3" s="20" t="s">
        <v>94</v>
      </c>
      <c r="E3" s="44"/>
      <c r="F3" s="44"/>
    </row>
    <row r="4" spans="1:6" ht="28.5" customHeight="1" thickBot="1" x14ac:dyDescent="0.3">
      <c r="A4" s="21">
        <v>1</v>
      </c>
      <c r="B4" s="46" t="s">
        <v>6</v>
      </c>
      <c r="C4" s="46"/>
      <c r="D4" s="21" t="s">
        <v>95</v>
      </c>
      <c r="E4" s="21" t="s">
        <v>10</v>
      </c>
      <c r="F4" s="21">
        <v>1</v>
      </c>
    </row>
    <row r="5" spans="1:6" ht="28.5" customHeight="1" thickBot="1" x14ac:dyDescent="0.3">
      <c r="A5" s="21">
        <v>2</v>
      </c>
      <c r="B5" s="46" t="s">
        <v>7</v>
      </c>
      <c r="C5" s="46" t="s">
        <v>96</v>
      </c>
      <c r="D5" s="21" t="s">
        <v>96</v>
      </c>
      <c r="E5" s="21" t="s">
        <v>11</v>
      </c>
      <c r="F5" s="21">
        <v>10</v>
      </c>
    </row>
    <row r="6" spans="1:6" ht="28.5" customHeight="1" thickBot="1" x14ac:dyDescent="0.3">
      <c r="A6" s="21">
        <v>3</v>
      </c>
      <c r="B6" s="46" t="s">
        <v>8</v>
      </c>
      <c r="C6" s="46" t="s">
        <v>97</v>
      </c>
      <c r="D6" s="21" t="s">
        <v>97</v>
      </c>
      <c r="E6" s="21" t="s">
        <v>11</v>
      </c>
      <c r="F6" s="21">
        <v>100</v>
      </c>
    </row>
    <row r="7" spans="1:6" ht="28.5" customHeight="1" thickBot="1" x14ac:dyDescent="0.3">
      <c r="A7" s="21">
        <v>4</v>
      </c>
      <c r="B7" s="46" t="s">
        <v>9</v>
      </c>
      <c r="C7" s="46" t="s">
        <v>98</v>
      </c>
      <c r="D7" s="21" t="s">
        <v>98</v>
      </c>
      <c r="E7" s="21" t="s">
        <v>12</v>
      </c>
      <c r="F7" s="21">
        <v>1000</v>
      </c>
    </row>
    <row r="9" spans="1:6" ht="19.5" thickBot="1" x14ac:dyDescent="0.35">
      <c r="A9" s="41" t="s">
        <v>106</v>
      </c>
      <c r="B9" s="41"/>
      <c r="C9" s="41"/>
      <c r="D9" s="41"/>
      <c r="E9" s="41"/>
      <c r="F9" s="41"/>
    </row>
    <row r="10" spans="1:6" ht="17.25" customHeight="1" x14ac:dyDescent="0.25">
      <c r="A10" s="43" t="s">
        <v>34</v>
      </c>
      <c r="B10" s="43" t="s">
        <v>15</v>
      </c>
      <c r="C10" s="22" t="s">
        <v>31</v>
      </c>
      <c r="D10" s="19" t="s">
        <v>31</v>
      </c>
      <c r="E10" s="19" t="s">
        <v>31</v>
      </c>
      <c r="F10" s="43" t="s">
        <v>16</v>
      </c>
    </row>
    <row r="11" spans="1:6" ht="19.5" customHeight="1" thickBot="1" x14ac:dyDescent="0.3">
      <c r="A11" s="44"/>
      <c r="B11" s="44"/>
      <c r="C11" s="23" t="s">
        <v>32</v>
      </c>
      <c r="D11" s="20" t="s">
        <v>101</v>
      </c>
      <c r="E11" s="20" t="s">
        <v>33</v>
      </c>
      <c r="F11" s="44"/>
    </row>
    <row r="12" spans="1:6" ht="27.75" customHeight="1" thickBot="1" x14ac:dyDescent="0.3">
      <c r="A12" s="21">
        <v>4</v>
      </c>
      <c r="B12" s="21" t="s">
        <v>102</v>
      </c>
      <c r="C12" s="21" t="s">
        <v>35</v>
      </c>
      <c r="D12" s="21" t="s">
        <v>35</v>
      </c>
      <c r="E12" s="21" t="s">
        <v>35</v>
      </c>
      <c r="F12" s="21">
        <v>1000</v>
      </c>
    </row>
    <row r="13" spans="1:6" ht="27.75" customHeight="1" thickBot="1" x14ac:dyDescent="0.3">
      <c r="A13" s="21">
        <v>3</v>
      </c>
      <c r="B13" s="21" t="s">
        <v>103</v>
      </c>
      <c r="C13" s="21" t="s">
        <v>35</v>
      </c>
      <c r="D13" s="21" t="s">
        <v>35</v>
      </c>
      <c r="E13" s="21" t="s">
        <v>36</v>
      </c>
      <c r="F13" s="21">
        <v>100</v>
      </c>
    </row>
    <row r="14" spans="1:6" ht="27.75" customHeight="1" thickBot="1" x14ac:dyDescent="0.3">
      <c r="A14" s="21">
        <v>2</v>
      </c>
      <c r="B14" s="21" t="s">
        <v>104</v>
      </c>
      <c r="C14" s="21" t="s">
        <v>35</v>
      </c>
      <c r="D14" s="21" t="s">
        <v>35</v>
      </c>
      <c r="E14" s="21" t="s">
        <v>37</v>
      </c>
      <c r="F14" s="21">
        <v>10</v>
      </c>
    </row>
    <row r="15" spans="1:6" ht="27.75" customHeight="1" thickBot="1" x14ac:dyDescent="0.3">
      <c r="A15" s="21">
        <v>1</v>
      </c>
      <c r="B15" s="21" t="s">
        <v>105</v>
      </c>
      <c r="C15" s="21" t="s">
        <v>36</v>
      </c>
      <c r="D15" s="21" t="s">
        <v>36</v>
      </c>
      <c r="E15" s="21" t="s">
        <v>37</v>
      </c>
      <c r="F15" s="21">
        <v>1</v>
      </c>
    </row>
    <row r="17" spans="1:6" ht="19.5" thickBot="1" x14ac:dyDescent="0.35">
      <c r="A17" s="41" t="s">
        <v>75</v>
      </c>
      <c r="B17" s="41"/>
      <c r="C17" s="41"/>
      <c r="D17" s="41"/>
      <c r="E17" s="41"/>
      <c r="F17" s="41"/>
    </row>
    <row r="18" spans="1:6" ht="26.25" customHeight="1" x14ac:dyDescent="0.25">
      <c r="A18" s="43" t="s">
        <v>107</v>
      </c>
      <c r="B18" s="43" t="s">
        <v>17</v>
      </c>
      <c r="C18" s="43" t="s">
        <v>118</v>
      </c>
      <c r="D18" s="43" t="s">
        <v>39</v>
      </c>
      <c r="E18" s="43"/>
      <c r="F18" s="43" t="s">
        <v>117</v>
      </c>
    </row>
    <row r="19" spans="1:6" ht="26.25" customHeight="1" thickBot="1" x14ac:dyDescent="0.3">
      <c r="A19" s="44"/>
      <c r="B19" s="44"/>
      <c r="C19" s="44"/>
      <c r="D19" s="44"/>
      <c r="E19" s="44"/>
      <c r="F19" s="44"/>
    </row>
    <row r="20" spans="1:6" ht="83.25" customHeight="1" thickBot="1" x14ac:dyDescent="0.3">
      <c r="A20" s="21">
        <v>3</v>
      </c>
      <c r="B20" s="16" t="s">
        <v>40</v>
      </c>
      <c r="C20" s="17" t="s">
        <v>41</v>
      </c>
      <c r="D20" s="40" t="s">
        <v>42</v>
      </c>
      <c r="E20" s="40"/>
      <c r="F20" s="21">
        <v>100</v>
      </c>
    </row>
    <row r="21" spans="1:6" ht="150.75" thickBot="1" x14ac:dyDescent="0.3">
      <c r="A21" s="21">
        <v>3</v>
      </c>
      <c r="B21" s="16" t="s">
        <v>43</v>
      </c>
      <c r="C21" s="17" t="s">
        <v>44</v>
      </c>
      <c r="D21" s="40" t="s">
        <v>110</v>
      </c>
      <c r="E21" s="40"/>
      <c r="F21" s="21">
        <v>100</v>
      </c>
    </row>
    <row r="22" spans="1:6" ht="66.75" customHeight="1" thickBot="1" x14ac:dyDescent="0.3">
      <c r="A22" s="21">
        <v>3</v>
      </c>
      <c r="B22" s="16" t="s">
        <v>45</v>
      </c>
      <c r="C22" s="17" t="s">
        <v>46</v>
      </c>
      <c r="D22" s="40" t="s">
        <v>47</v>
      </c>
      <c r="E22" s="40"/>
      <c r="F22" s="21">
        <v>100</v>
      </c>
    </row>
    <row r="23" spans="1:6" ht="149.25" customHeight="1" thickBot="1" x14ac:dyDescent="0.3">
      <c r="A23" s="21">
        <v>3</v>
      </c>
      <c r="B23" s="16" t="s">
        <v>48</v>
      </c>
      <c r="C23" s="17" t="s">
        <v>49</v>
      </c>
      <c r="D23" s="40" t="s">
        <v>111</v>
      </c>
      <c r="E23" s="40"/>
      <c r="F23" s="21">
        <v>100</v>
      </c>
    </row>
    <row r="24" spans="1:6" ht="101.25" customHeight="1" thickBot="1" x14ac:dyDescent="0.3">
      <c r="A24" s="21">
        <v>3</v>
      </c>
      <c r="B24" s="16" t="s">
        <v>50</v>
      </c>
      <c r="C24" s="17" t="s">
        <v>51</v>
      </c>
      <c r="D24" s="40" t="s">
        <v>52</v>
      </c>
      <c r="E24" s="40"/>
      <c r="F24" s="21">
        <v>100</v>
      </c>
    </row>
    <row r="25" spans="1:6" ht="108.75" customHeight="1" thickBot="1" x14ac:dyDescent="0.3">
      <c r="A25" s="21">
        <v>3</v>
      </c>
      <c r="B25" s="16" t="s">
        <v>53</v>
      </c>
      <c r="C25" s="17" t="s">
        <v>54</v>
      </c>
      <c r="D25" s="40" t="s">
        <v>55</v>
      </c>
      <c r="E25" s="40"/>
      <c r="F25" s="21">
        <v>100</v>
      </c>
    </row>
    <row r="26" spans="1:6" ht="167.25" customHeight="1" thickBot="1" x14ac:dyDescent="0.3">
      <c r="A26" s="21">
        <v>3</v>
      </c>
      <c r="B26" s="16" t="s">
        <v>119</v>
      </c>
      <c r="C26" s="17" t="s">
        <v>67</v>
      </c>
      <c r="D26" s="40" t="s">
        <v>56</v>
      </c>
      <c r="E26" s="40"/>
      <c r="F26" s="21">
        <v>100</v>
      </c>
    </row>
    <row r="27" spans="1:6" ht="117.75" customHeight="1" thickBot="1" x14ac:dyDescent="0.3">
      <c r="A27" s="21">
        <v>3</v>
      </c>
      <c r="B27" s="16" t="s">
        <v>108</v>
      </c>
      <c r="C27" s="17" t="s">
        <v>112</v>
      </c>
      <c r="D27" s="40" t="s">
        <v>57</v>
      </c>
      <c r="E27" s="40"/>
      <c r="F27" s="21">
        <v>100</v>
      </c>
    </row>
    <row r="28" spans="1:6" ht="96" customHeight="1" thickBot="1" x14ac:dyDescent="0.3">
      <c r="A28" s="21">
        <v>3</v>
      </c>
      <c r="B28" s="16" t="s">
        <v>58</v>
      </c>
      <c r="C28" s="17" t="s">
        <v>113</v>
      </c>
      <c r="D28" s="40" t="s">
        <v>114</v>
      </c>
      <c r="E28" s="40"/>
      <c r="F28" s="21">
        <v>100</v>
      </c>
    </row>
    <row r="29" spans="1:6" ht="45.75" thickBot="1" x14ac:dyDescent="0.3">
      <c r="A29" s="21">
        <v>3</v>
      </c>
      <c r="B29" s="16" t="s">
        <v>109</v>
      </c>
      <c r="C29" s="17" t="s">
        <v>115</v>
      </c>
      <c r="D29" s="40" t="s">
        <v>116</v>
      </c>
      <c r="E29" s="40"/>
      <c r="F29" s="21">
        <v>100</v>
      </c>
    </row>
    <row r="31" spans="1:6" ht="19.5" thickBot="1" x14ac:dyDescent="0.35">
      <c r="A31" s="41" t="s">
        <v>126</v>
      </c>
      <c r="B31" s="41"/>
      <c r="C31" s="41"/>
      <c r="D31" s="41"/>
      <c r="E31" s="41"/>
      <c r="F31" s="41"/>
    </row>
    <row r="32" spans="1:6" ht="45.75" thickBot="1" x14ac:dyDescent="0.3">
      <c r="A32" s="24" t="s">
        <v>59</v>
      </c>
      <c r="B32" s="42" t="s">
        <v>18</v>
      </c>
      <c r="C32" s="42"/>
      <c r="D32" s="42" t="s">
        <v>38</v>
      </c>
      <c r="E32" s="42"/>
      <c r="F32" s="24" t="s">
        <v>125</v>
      </c>
    </row>
    <row r="33" spans="1:6" ht="37.5" customHeight="1" thickBot="1" x14ac:dyDescent="0.3">
      <c r="A33" s="25">
        <v>1</v>
      </c>
      <c r="B33" s="38" t="s">
        <v>127</v>
      </c>
      <c r="C33" s="38"/>
      <c r="D33" s="39" t="s">
        <v>121</v>
      </c>
      <c r="E33" s="39"/>
      <c r="F33" s="21">
        <v>1</v>
      </c>
    </row>
    <row r="34" spans="1:6" ht="37.5" customHeight="1" thickBot="1" x14ac:dyDescent="0.3">
      <c r="A34" s="25">
        <v>2</v>
      </c>
      <c r="B34" s="38" t="s">
        <v>128</v>
      </c>
      <c r="C34" s="38"/>
      <c r="D34" s="39" t="s">
        <v>122</v>
      </c>
      <c r="E34" s="39"/>
      <c r="F34" s="21">
        <v>10</v>
      </c>
    </row>
    <row r="35" spans="1:6" ht="37.5" customHeight="1" thickBot="1" x14ac:dyDescent="0.3">
      <c r="A35" s="25">
        <v>3</v>
      </c>
      <c r="B35" s="38" t="s">
        <v>129</v>
      </c>
      <c r="C35" s="38"/>
      <c r="D35" s="39" t="s">
        <v>123</v>
      </c>
      <c r="E35" s="39"/>
      <c r="F35" s="21">
        <v>100</v>
      </c>
    </row>
    <row r="36" spans="1:6" ht="37.5" customHeight="1" thickBot="1" x14ac:dyDescent="0.3">
      <c r="A36" s="25">
        <v>4</v>
      </c>
      <c r="B36" s="38" t="s">
        <v>120</v>
      </c>
      <c r="C36" s="38"/>
      <c r="D36" s="39" t="s">
        <v>124</v>
      </c>
      <c r="E36" s="39"/>
      <c r="F36" s="21">
        <v>1000</v>
      </c>
    </row>
  </sheetData>
  <sheetProtection algorithmName="SHA-512" hashValue="aqAZU68YJ4+iaiZ83Fc1GzLt1LBgcXGlaUy8sBcOyciBz8Ilf1FdcjmRCoxJLvfL8bilfqna8uprrzB1OTWs6w==" saltValue="r0D+6o6wpomWjHcZtGZaeg==" spinCount="100000" sheet="1" objects="1" scenarios="1"/>
  <mergeCells count="40">
    <mergeCell ref="A1:F1"/>
    <mergeCell ref="F10:F11"/>
    <mergeCell ref="F2:F3"/>
    <mergeCell ref="B2:C3"/>
    <mergeCell ref="B4:C4"/>
    <mergeCell ref="B5:C5"/>
    <mergeCell ref="B6:C6"/>
    <mergeCell ref="B7:C7"/>
    <mergeCell ref="A9:F9"/>
    <mergeCell ref="B10:B11"/>
    <mergeCell ref="A10:A11"/>
    <mergeCell ref="A2:A3"/>
    <mergeCell ref="E2:E3"/>
    <mergeCell ref="D20:E20"/>
    <mergeCell ref="D21:E21"/>
    <mergeCell ref="D22:E22"/>
    <mergeCell ref="D23:E23"/>
    <mergeCell ref="D24:E24"/>
    <mergeCell ref="A17:F17"/>
    <mergeCell ref="A18:A19"/>
    <mergeCell ref="F18:F19"/>
    <mergeCell ref="B18:B19"/>
    <mergeCell ref="C18:C19"/>
    <mergeCell ref="D18:E19"/>
    <mergeCell ref="D29:E29"/>
    <mergeCell ref="A31:F31"/>
    <mergeCell ref="B32:C32"/>
    <mergeCell ref="D32:E32"/>
    <mergeCell ref="D25:E25"/>
    <mergeCell ref="D26:E26"/>
    <mergeCell ref="D27:E27"/>
    <mergeCell ref="D28:E28"/>
    <mergeCell ref="B33:C33"/>
    <mergeCell ref="B34:C34"/>
    <mergeCell ref="B35:C35"/>
    <mergeCell ref="B36:C36"/>
    <mergeCell ref="D33:E33"/>
    <mergeCell ref="D34:E34"/>
    <mergeCell ref="D35:E35"/>
    <mergeCell ref="D36:E36"/>
  </mergeCells>
  <hyperlinks>
    <hyperlink ref="C20" r:id="rId1" display="https://www.cdc.gov/coronavirus/2019-ncov/need-extra-precautions/asthma.html"/>
    <hyperlink ref="C21" r:id="rId2" display="https://www.cdc.gov/copd/index.html"/>
    <hyperlink ref="C22" r:id="rId3" display="https://www.cdc.gov/diabetes/index.html?CDC_AA_refVal=https%3A%2F%2Fwww.cdc.gov%2Fdiabetes%2Findex.htm"/>
    <hyperlink ref="C23" r:id="rId4" display="https://www.cdc.gov/heartdisease/"/>
    <hyperlink ref="C24" r:id="rId5" display="https://www.cdc.gov/kidneydisease/basics.html"/>
  </hyperlinks>
  <pageMargins left="0.7" right="0.7" top="0.75" bottom="0.75" header="0.3" footer="0.3"/>
  <pageSetup orientation="portrait" horizontalDpi="1200" verticalDpi="120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85" zoomScaleNormal="85" workbookViewId="0">
      <selection activeCell="B11" sqref="B11:C11"/>
    </sheetView>
  </sheetViews>
  <sheetFormatPr baseColWidth="10" defaultRowHeight="15" x14ac:dyDescent="0.25"/>
  <cols>
    <col min="1" max="6" width="31.5703125" customWidth="1"/>
  </cols>
  <sheetData>
    <row r="1" spans="1:6" ht="19.5" thickBot="1" x14ac:dyDescent="0.35">
      <c r="A1" s="41" t="s">
        <v>130</v>
      </c>
      <c r="B1" s="41"/>
      <c r="C1" s="41"/>
      <c r="D1" s="41"/>
      <c r="E1" s="41"/>
      <c r="F1" s="41"/>
    </row>
    <row r="2" spans="1:6" ht="16.5" thickBot="1" x14ac:dyDescent="0.3">
      <c r="A2" s="24" t="s">
        <v>133</v>
      </c>
      <c r="B2" s="49" t="s">
        <v>131</v>
      </c>
      <c r="C2" s="49"/>
      <c r="D2" s="49" t="s">
        <v>38</v>
      </c>
      <c r="E2" s="49"/>
      <c r="F2" s="24" t="s">
        <v>158</v>
      </c>
    </row>
    <row r="3" spans="1:6" ht="52.5" customHeight="1" thickBot="1" x14ac:dyDescent="0.3">
      <c r="A3" s="25">
        <v>1</v>
      </c>
      <c r="B3" s="50" t="s">
        <v>60</v>
      </c>
      <c r="C3" s="50"/>
      <c r="D3" s="48" t="s">
        <v>61</v>
      </c>
      <c r="E3" s="48"/>
      <c r="F3" s="21">
        <v>1</v>
      </c>
    </row>
    <row r="4" spans="1:6" ht="52.5" customHeight="1" thickBot="1" x14ac:dyDescent="0.3">
      <c r="A4" s="25">
        <v>2</v>
      </c>
      <c r="B4" s="50" t="s">
        <v>62</v>
      </c>
      <c r="C4" s="50"/>
      <c r="D4" s="48" t="s">
        <v>63</v>
      </c>
      <c r="E4" s="48"/>
      <c r="F4" s="21">
        <v>10</v>
      </c>
    </row>
    <row r="5" spans="1:6" ht="52.5" customHeight="1" thickBot="1" x14ac:dyDescent="0.3">
      <c r="A5" s="25">
        <v>3</v>
      </c>
      <c r="B5" s="50" t="s">
        <v>64</v>
      </c>
      <c r="C5" s="50"/>
      <c r="D5" s="48" t="s">
        <v>65</v>
      </c>
      <c r="E5" s="48"/>
      <c r="F5" s="21">
        <v>100</v>
      </c>
    </row>
    <row r="6" spans="1:6" ht="52.5" customHeight="1" thickBot="1" x14ac:dyDescent="0.3">
      <c r="A6" s="25">
        <v>4</v>
      </c>
      <c r="B6" s="50" t="s">
        <v>73</v>
      </c>
      <c r="C6" s="50"/>
      <c r="D6" s="48" t="s">
        <v>73</v>
      </c>
      <c r="E6" s="48"/>
      <c r="F6" s="21">
        <v>1000</v>
      </c>
    </row>
    <row r="8" spans="1:6" ht="19.5" thickBot="1" x14ac:dyDescent="0.35">
      <c r="A8" s="41" t="s">
        <v>132</v>
      </c>
      <c r="B8" s="41"/>
      <c r="C8" s="41"/>
      <c r="D8" s="41"/>
      <c r="E8" s="41"/>
      <c r="F8" s="41"/>
    </row>
    <row r="9" spans="1:6" ht="30.75" thickBot="1" x14ac:dyDescent="0.3">
      <c r="A9" s="24" t="s">
        <v>142</v>
      </c>
      <c r="B9" s="49" t="s">
        <v>134</v>
      </c>
      <c r="C9" s="49" t="s">
        <v>38</v>
      </c>
      <c r="D9" s="49" t="s">
        <v>38</v>
      </c>
      <c r="E9" s="49"/>
      <c r="F9" s="24" t="s">
        <v>23</v>
      </c>
    </row>
    <row r="10" spans="1:6" ht="63" customHeight="1" thickBot="1" x14ac:dyDescent="0.3">
      <c r="A10" s="25">
        <v>1</v>
      </c>
      <c r="B10" s="48" t="s">
        <v>135</v>
      </c>
      <c r="C10" s="48" t="s">
        <v>136</v>
      </c>
      <c r="D10" s="48" t="s">
        <v>136</v>
      </c>
      <c r="E10" s="48"/>
      <c r="F10" s="21">
        <v>1</v>
      </c>
    </row>
    <row r="11" spans="1:6" ht="63" customHeight="1" thickBot="1" x14ac:dyDescent="0.3">
      <c r="A11" s="25">
        <v>2</v>
      </c>
      <c r="B11" s="48" t="s">
        <v>137</v>
      </c>
      <c r="C11" s="48" t="s">
        <v>138</v>
      </c>
      <c r="D11" s="48" t="s">
        <v>138</v>
      </c>
      <c r="E11" s="48"/>
      <c r="F11" s="21">
        <v>10</v>
      </c>
    </row>
    <row r="12" spans="1:6" ht="63" customHeight="1" thickBot="1" x14ac:dyDescent="0.3">
      <c r="A12" s="25">
        <v>3</v>
      </c>
      <c r="B12" s="48" t="s">
        <v>139</v>
      </c>
      <c r="C12" s="48" t="s">
        <v>140</v>
      </c>
      <c r="D12" s="48" t="s">
        <v>140</v>
      </c>
      <c r="E12" s="48"/>
      <c r="F12" s="21">
        <v>100</v>
      </c>
    </row>
    <row r="14" spans="1:6" ht="19.5" thickBot="1" x14ac:dyDescent="0.35">
      <c r="A14" s="41" t="s">
        <v>141</v>
      </c>
      <c r="B14" s="41"/>
      <c r="C14" s="41"/>
      <c r="D14" s="41"/>
      <c r="E14" s="41"/>
      <c r="F14" s="41"/>
    </row>
    <row r="15" spans="1:6" ht="33" customHeight="1" thickBot="1" x14ac:dyDescent="0.3">
      <c r="A15" s="24" t="s">
        <v>143</v>
      </c>
      <c r="B15" s="49" t="s">
        <v>68</v>
      </c>
      <c r="C15" s="49"/>
      <c r="D15" s="49" t="s">
        <v>38</v>
      </c>
      <c r="E15" s="49"/>
      <c r="F15" s="24" t="s">
        <v>147</v>
      </c>
    </row>
    <row r="16" spans="1:6" ht="54.75" customHeight="1" thickBot="1" x14ac:dyDescent="0.3">
      <c r="A16" s="25">
        <v>1</v>
      </c>
      <c r="B16" s="48" t="s">
        <v>144</v>
      </c>
      <c r="C16" s="48"/>
      <c r="D16" s="48" t="s">
        <v>145</v>
      </c>
      <c r="E16" s="48"/>
      <c r="F16" s="21">
        <v>1</v>
      </c>
    </row>
    <row r="17" spans="1:6" ht="54.75" customHeight="1" thickBot="1" x14ac:dyDescent="0.3">
      <c r="A17" s="25">
        <v>2</v>
      </c>
      <c r="B17" s="48" t="s">
        <v>69</v>
      </c>
      <c r="C17" s="48"/>
      <c r="D17" s="48" t="s">
        <v>70</v>
      </c>
      <c r="E17" s="48"/>
      <c r="F17" s="21">
        <v>10</v>
      </c>
    </row>
    <row r="18" spans="1:6" ht="54.75" customHeight="1" thickBot="1" x14ac:dyDescent="0.3">
      <c r="A18" s="25">
        <v>3</v>
      </c>
      <c r="B18" s="48" t="s">
        <v>71</v>
      </c>
      <c r="C18" s="48"/>
      <c r="D18" s="48" t="s">
        <v>146</v>
      </c>
      <c r="E18" s="48"/>
      <c r="F18" s="21">
        <v>100</v>
      </c>
    </row>
    <row r="20" spans="1:6" ht="19.5" thickBot="1" x14ac:dyDescent="0.35">
      <c r="A20" s="41" t="s">
        <v>148</v>
      </c>
      <c r="B20" s="41"/>
      <c r="C20" s="41"/>
      <c r="D20" s="41"/>
      <c r="E20" s="41"/>
      <c r="F20" s="41"/>
    </row>
    <row r="21" spans="1:6" ht="30.75" thickBot="1" x14ac:dyDescent="0.3">
      <c r="A21" s="24" t="s">
        <v>149</v>
      </c>
      <c r="B21" s="49" t="s">
        <v>150</v>
      </c>
      <c r="C21" s="49"/>
      <c r="D21" s="49" t="s">
        <v>38</v>
      </c>
      <c r="E21" s="49"/>
      <c r="F21" s="24" t="s">
        <v>156</v>
      </c>
    </row>
    <row r="22" spans="1:6" ht="37.5" customHeight="1" thickBot="1" x14ac:dyDescent="0.3">
      <c r="A22" s="25">
        <v>1</v>
      </c>
      <c r="B22" s="48" t="s">
        <v>151</v>
      </c>
      <c r="C22" s="48"/>
      <c r="D22" s="48" t="s">
        <v>154</v>
      </c>
      <c r="E22" s="48"/>
      <c r="F22" s="21">
        <v>1</v>
      </c>
    </row>
    <row r="23" spans="1:6" ht="37.5" customHeight="1" thickBot="1" x14ac:dyDescent="0.3">
      <c r="A23" s="25">
        <v>2</v>
      </c>
      <c r="B23" s="48" t="s">
        <v>152</v>
      </c>
      <c r="C23" s="48"/>
      <c r="D23" s="48" t="s">
        <v>155</v>
      </c>
      <c r="E23" s="48"/>
      <c r="F23" s="21">
        <v>10</v>
      </c>
    </row>
    <row r="24" spans="1:6" ht="37.5" customHeight="1" thickBot="1" x14ac:dyDescent="0.3">
      <c r="A24" s="25">
        <v>3</v>
      </c>
      <c r="B24" s="48" t="s">
        <v>153</v>
      </c>
      <c r="C24" s="48"/>
      <c r="D24" s="48" t="s">
        <v>72</v>
      </c>
      <c r="E24" s="48"/>
      <c r="F24" s="21">
        <v>100</v>
      </c>
    </row>
  </sheetData>
  <sheetProtection algorithmName="SHA-512" hashValue="tAY9dLrksJGqmE1VIF9DljjkqYacEKmH5iOQmxRkVcD5btorIxii6/mqp5d3sD+NaETYQ/tFxs7vfOPF+Jvq3A==" saltValue="Ii/En0PzXNz23mfrIw+pCw==" spinCount="100000" sheet="1" objects="1" scenarios="1"/>
  <mergeCells count="38">
    <mergeCell ref="B9:C9"/>
    <mergeCell ref="D9:E9"/>
    <mergeCell ref="A1:F1"/>
    <mergeCell ref="B2:C2"/>
    <mergeCell ref="D2:E2"/>
    <mergeCell ref="B3:C3"/>
    <mergeCell ref="D3:E3"/>
    <mergeCell ref="B4:C4"/>
    <mergeCell ref="D4:E4"/>
    <mergeCell ref="B5:C5"/>
    <mergeCell ref="D5:E5"/>
    <mergeCell ref="B6:C6"/>
    <mergeCell ref="D6:E6"/>
    <mergeCell ref="A8:F8"/>
    <mergeCell ref="B17:C17"/>
    <mergeCell ref="D17:E17"/>
    <mergeCell ref="B10:C10"/>
    <mergeCell ref="D10:E10"/>
    <mergeCell ref="B11:C11"/>
    <mergeCell ref="D11:E11"/>
    <mergeCell ref="B12:C12"/>
    <mergeCell ref="D12:E12"/>
    <mergeCell ref="A14:F14"/>
    <mergeCell ref="B15:C15"/>
    <mergeCell ref="D15:E15"/>
    <mergeCell ref="B16:C16"/>
    <mergeCell ref="D16:E16"/>
    <mergeCell ref="B23:C23"/>
    <mergeCell ref="D23:E23"/>
    <mergeCell ref="B24:C24"/>
    <mergeCell ref="D24:E24"/>
    <mergeCell ref="B18:C18"/>
    <mergeCell ref="D18:E18"/>
    <mergeCell ref="A20:F20"/>
    <mergeCell ref="B21:C21"/>
    <mergeCell ref="D21:E21"/>
    <mergeCell ref="B22:C22"/>
    <mergeCell ref="D22:E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zoomScale="70" zoomScaleNormal="70" workbookViewId="0">
      <selection activeCell="D5" sqref="D5"/>
    </sheetView>
  </sheetViews>
  <sheetFormatPr baseColWidth="10" defaultRowHeight="15" x14ac:dyDescent="0.25"/>
  <cols>
    <col min="1" max="1" width="4.140625" style="1" bestFit="1" customWidth="1"/>
    <col min="2" max="2" width="64.7109375" style="1" customWidth="1"/>
    <col min="3" max="3" width="46.5703125" style="1" customWidth="1"/>
    <col min="4" max="4" width="44" style="1" customWidth="1"/>
    <col min="5" max="5" width="16.42578125" style="1" customWidth="1"/>
    <col min="6" max="6" width="52.85546875" style="1" bestFit="1" customWidth="1"/>
    <col min="7" max="14" width="17.5703125" customWidth="1"/>
    <col min="15" max="16" width="17.85546875" customWidth="1"/>
    <col min="17" max="17" width="17.5703125" customWidth="1"/>
    <col min="18" max="18" width="17.85546875" customWidth="1"/>
    <col min="19" max="19" width="17.5703125" customWidth="1"/>
    <col min="20" max="20" width="17.85546875" customWidth="1"/>
    <col min="21" max="21" width="17.5703125" customWidth="1"/>
    <col min="22" max="22" width="17.85546875" customWidth="1"/>
    <col min="23" max="23" width="17.5703125" customWidth="1"/>
    <col min="24" max="24" width="17.85546875" customWidth="1"/>
    <col min="25" max="25" width="27.5703125" customWidth="1"/>
  </cols>
  <sheetData>
    <row r="1" spans="1:25" ht="63" customHeight="1" thickBot="1" x14ac:dyDescent="0.3">
      <c r="A1" s="7" t="s">
        <v>0</v>
      </c>
      <c r="B1" s="7" t="s">
        <v>74</v>
      </c>
      <c r="C1" s="7" t="s">
        <v>1</v>
      </c>
      <c r="D1" s="7" t="s">
        <v>2</v>
      </c>
      <c r="E1" s="8" t="s">
        <v>3</v>
      </c>
      <c r="F1" s="7" t="s">
        <v>75</v>
      </c>
      <c r="G1" s="8" t="s">
        <v>13</v>
      </c>
      <c r="H1" s="8" t="s">
        <v>14</v>
      </c>
      <c r="I1" s="8" t="s">
        <v>15</v>
      </c>
      <c r="J1" s="8" t="s">
        <v>16</v>
      </c>
      <c r="K1" s="8" t="s">
        <v>17</v>
      </c>
      <c r="L1" s="8" t="s">
        <v>20</v>
      </c>
      <c r="M1" s="8" t="s">
        <v>18</v>
      </c>
      <c r="N1" s="8" t="s">
        <v>19</v>
      </c>
      <c r="O1" s="9" t="s">
        <v>21</v>
      </c>
      <c r="P1" s="6" t="s">
        <v>27</v>
      </c>
      <c r="Q1" s="8" t="s">
        <v>22</v>
      </c>
      <c r="R1" s="6" t="s">
        <v>66</v>
      </c>
      <c r="S1" s="8" t="s">
        <v>23</v>
      </c>
      <c r="T1" s="6" t="s">
        <v>24</v>
      </c>
      <c r="U1" s="8" t="s">
        <v>25</v>
      </c>
      <c r="V1" s="6" t="s">
        <v>26</v>
      </c>
      <c r="W1" s="8" t="s">
        <v>28</v>
      </c>
      <c r="X1" s="9" t="s">
        <v>29</v>
      </c>
      <c r="Y1" s="6" t="s">
        <v>30</v>
      </c>
    </row>
    <row r="2" spans="1:25" ht="63" hidden="1" customHeight="1" thickBot="1" x14ac:dyDescent="0.3">
      <c r="A2" s="7"/>
      <c r="B2" s="7"/>
      <c r="C2" s="7"/>
      <c r="D2" s="7"/>
      <c r="E2" s="8"/>
      <c r="F2" s="7"/>
      <c r="G2" s="12"/>
      <c r="H2" s="14">
        <v>0.25</v>
      </c>
      <c r="I2" s="12"/>
      <c r="J2" s="14">
        <v>0.2</v>
      </c>
      <c r="K2" s="12"/>
      <c r="L2" s="14">
        <v>0.2</v>
      </c>
      <c r="M2" s="12"/>
      <c r="N2" s="14">
        <v>0.35</v>
      </c>
      <c r="O2" s="13"/>
      <c r="P2" s="12"/>
      <c r="Q2" s="14">
        <v>0.2</v>
      </c>
      <c r="R2" s="12"/>
      <c r="S2" s="14">
        <v>0.3</v>
      </c>
      <c r="T2" s="12"/>
      <c r="U2" s="14">
        <v>0.3</v>
      </c>
      <c r="V2" s="12"/>
      <c r="W2" s="14">
        <v>0.2</v>
      </c>
      <c r="X2" s="13"/>
      <c r="Y2" s="6"/>
    </row>
    <row r="3" spans="1:25" ht="69.75" customHeight="1" thickBot="1" x14ac:dyDescent="0.3">
      <c r="A3" s="2">
        <v>1</v>
      </c>
      <c r="B3" s="2" t="s">
        <v>76</v>
      </c>
      <c r="C3" s="3" t="s">
        <v>81</v>
      </c>
      <c r="D3" s="2" t="s">
        <v>83</v>
      </c>
      <c r="E3" s="2" t="s">
        <v>85</v>
      </c>
      <c r="F3" s="2" t="s">
        <v>86</v>
      </c>
      <c r="G3" s="4">
        <v>3</v>
      </c>
      <c r="H3" s="11">
        <f>IF(G3=1,1,IF(G3=2,10,IF(G3=3,100,1000)))</f>
        <v>100</v>
      </c>
      <c r="I3" s="4">
        <v>4</v>
      </c>
      <c r="J3" s="11">
        <f>IF(I3=1,1,IF(I3=2,10,IF(I3=3,100,1000)))</f>
        <v>1000</v>
      </c>
      <c r="K3" s="4">
        <v>1</v>
      </c>
      <c r="L3" s="11">
        <f>100*K3</f>
        <v>100</v>
      </c>
      <c r="M3" s="4">
        <v>2</v>
      </c>
      <c r="N3" s="11">
        <f>IF(M3=1,0.01,IF(M3=2,10,IF(M3=3,100,1000)))</f>
        <v>10</v>
      </c>
      <c r="O3" s="10">
        <f>+H3*$H$2+J3*$J$2+L3*$L$2+N3*$N$2</f>
        <v>248.5</v>
      </c>
      <c r="P3" s="4">
        <v>2</v>
      </c>
      <c r="Q3" s="11">
        <f>IF(P3=1,1,IF(P3=2,10,IF(P3=3,100,1000)))</f>
        <v>10</v>
      </c>
      <c r="R3" s="4">
        <v>1</v>
      </c>
      <c r="S3" s="11">
        <f>IF(R3=1,1,IF(R3=2,10,100))</f>
        <v>1</v>
      </c>
      <c r="T3" s="4">
        <v>1</v>
      </c>
      <c r="U3" s="11">
        <f>IF(T3=1,1,IF(T3=2,10,100))</f>
        <v>1</v>
      </c>
      <c r="V3" s="4">
        <v>1</v>
      </c>
      <c r="W3" s="11">
        <f>IF(V3=1,1,IF(V3=2,10,100))</f>
        <v>1</v>
      </c>
      <c r="X3" s="10">
        <f>+Q3*$Q$2+S3*$S$2+U3*$U$2+W3*$W$2</f>
        <v>2.8</v>
      </c>
      <c r="Y3" s="5">
        <f>+O3/X3</f>
        <v>88.75</v>
      </c>
    </row>
    <row r="4" spans="1:25" ht="69.75" customHeight="1" thickBot="1" x14ac:dyDescent="0.3">
      <c r="A4" s="2">
        <v>2</v>
      </c>
      <c r="B4" s="2" t="s">
        <v>77</v>
      </c>
      <c r="C4" s="3" t="s">
        <v>82</v>
      </c>
      <c r="D4" s="2" t="s">
        <v>83</v>
      </c>
      <c r="E4" s="2" t="s">
        <v>85</v>
      </c>
      <c r="F4" s="2" t="s">
        <v>87</v>
      </c>
      <c r="G4" s="4">
        <v>3</v>
      </c>
      <c r="H4" s="11">
        <f t="shared" ref="H4:H7" si="0">IF(G4=1,1,IF(G4=2,10,IF(G4=3,100,1000)))</f>
        <v>100</v>
      </c>
      <c r="I4" s="4">
        <v>2</v>
      </c>
      <c r="J4" s="11">
        <f t="shared" ref="J4:J7" si="1">IF(I4=1,1,IF(I4=2,10,IF(I4=3,100,1000)))</f>
        <v>10</v>
      </c>
      <c r="K4" s="4">
        <v>1</v>
      </c>
      <c r="L4" s="11">
        <f t="shared" ref="L4:L7" si="2">100*K4</f>
        <v>100</v>
      </c>
      <c r="M4" s="4">
        <v>2</v>
      </c>
      <c r="N4" s="11">
        <f t="shared" ref="N4:N7" si="3">IF(M4=1,1,IF(M4=2,10,IF(M4=3,100,1000)))</f>
        <v>10</v>
      </c>
      <c r="O4" s="10">
        <f t="shared" ref="O4:O7" si="4">+H4*$H$2+J4*$J$2+L4*$L$2+N4*$N$2</f>
        <v>50.5</v>
      </c>
      <c r="P4" s="4">
        <v>3</v>
      </c>
      <c r="Q4" s="11">
        <f t="shared" ref="Q4:Q7" si="5">IF(P4=1,1,IF(P4=2,10,IF(P4=3,100,1000)))</f>
        <v>100</v>
      </c>
      <c r="R4" s="4">
        <v>3</v>
      </c>
      <c r="S4" s="11">
        <f t="shared" ref="S4:S7" si="6">IF(R4=1,1,IF(R4=2,10,100))</f>
        <v>100</v>
      </c>
      <c r="T4" s="4">
        <v>2</v>
      </c>
      <c r="U4" s="11">
        <f t="shared" ref="U4:U7" si="7">IF(T4=1,1,IF(T4=2,10,100))</f>
        <v>10</v>
      </c>
      <c r="V4" s="4">
        <v>2</v>
      </c>
      <c r="W4" s="11">
        <f t="shared" ref="W4:W7" si="8">IF(V4=1,1,IF(V4=2,10,100))</f>
        <v>10</v>
      </c>
      <c r="X4" s="10">
        <f t="shared" ref="X4:X7" si="9">+Q4*$Q$2+S4*$S$2+U4*$U$2+W4*$W$2</f>
        <v>55</v>
      </c>
      <c r="Y4" s="5">
        <f t="shared" ref="Y4:Y7" si="10">+O4/X4</f>
        <v>0.91818181818181821</v>
      </c>
    </row>
    <row r="5" spans="1:25" ht="69.75" customHeight="1" thickBot="1" x14ac:dyDescent="0.3">
      <c r="A5" s="2">
        <v>3</v>
      </c>
      <c r="B5" s="2" t="s">
        <v>78</v>
      </c>
      <c r="C5" s="2" t="s">
        <v>81</v>
      </c>
      <c r="D5" s="2" t="s">
        <v>84</v>
      </c>
      <c r="E5" s="2" t="s">
        <v>85</v>
      </c>
      <c r="F5" s="2" t="s">
        <v>88</v>
      </c>
      <c r="G5" s="4">
        <v>3</v>
      </c>
      <c r="H5" s="11">
        <f t="shared" si="0"/>
        <v>100</v>
      </c>
      <c r="I5" s="4">
        <v>2</v>
      </c>
      <c r="J5" s="11">
        <f t="shared" si="1"/>
        <v>10</v>
      </c>
      <c r="K5" s="4">
        <v>2</v>
      </c>
      <c r="L5" s="11">
        <f t="shared" si="2"/>
        <v>200</v>
      </c>
      <c r="M5" s="4">
        <v>2</v>
      </c>
      <c r="N5" s="11">
        <f t="shared" si="3"/>
        <v>10</v>
      </c>
      <c r="O5" s="10">
        <f t="shared" si="4"/>
        <v>70.5</v>
      </c>
      <c r="P5" s="4">
        <v>3</v>
      </c>
      <c r="Q5" s="11">
        <f t="shared" si="5"/>
        <v>100</v>
      </c>
      <c r="R5" s="4">
        <v>3</v>
      </c>
      <c r="S5" s="11">
        <f t="shared" si="6"/>
        <v>100</v>
      </c>
      <c r="T5" s="4">
        <v>2</v>
      </c>
      <c r="U5" s="11">
        <f t="shared" si="7"/>
        <v>10</v>
      </c>
      <c r="V5" s="4">
        <v>2</v>
      </c>
      <c r="W5" s="11">
        <f t="shared" si="8"/>
        <v>10</v>
      </c>
      <c r="X5" s="10">
        <f t="shared" si="9"/>
        <v>55</v>
      </c>
      <c r="Y5" s="5">
        <f t="shared" si="10"/>
        <v>1.2818181818181817</v>
      </c>
    </row>
    <row r="6" spans="1:25" ht="69.75" customHeight="1" thickBot="1" x14ac:dyDescent="0.3">
      <c r="A6" s="2">
        <v>4</v>
      </c>
      <c r="B6" s="2" t="s">
        <v>79</v>
      </c>
      <c r="C6" s="2" t="s">
        <v>82</v>
      </c>
      <c r="D6" s="2" t="s">
        <v>84</v>
      </c>
      <c r="E6" s="2" t="s">
        <v>85</v>
      </c>
      <c r="F6" s="2" t="s">
        <v>89</v>
      </c>
      <c r="G6" s="4">
        <v>3</v>
      </c>
      <c r="H6" s="11">
        <f t="shared" si="0"/>
        <v>100</v>
      </c>
      <c r="I6" s="4">
        <v>1</v>
      </c>
      <c r="J6" s="11">
        <f t="shared" si="1"/>
        <v>1</v>
      </c>
      <c r="K6" s="4">
        <v>1</v>
      </c>
      <c r="L6" s="11">
        <f t="shared" si="2"/>
        <v>100</v>
      </c>
      <c r="M6" s="4">
        <v>2</v>
      </c>
      <c r="N6" s="11">
        <f t="shared" si="3"/>
        <v>10</v>
      </c>
      <c r="O6" s="10">
        <f t="shared" si="4"/>
        <v>48.7</v>
      </c>
      <c r="P6" s="4">
        <v>4</v>
      </c>
      <c r="Q6" s="11">
        <f t="shared" si="5"/>
        <v>1000</v>
      </c>
      <c r="R6" s="4">
        <v>3</v>
      </c>
      <c r="S6" s="11">
        <f t="shared" si="6"/>
        <v>100</v>
      </c>
      <c r="T6" s="4">
        <v>2</v>
      </c>
      <c r="U6" s="11">
        <f t="shared" si="7"/>
        <v>10</v>
      </c>
      <c r="V6" s="4">
        <v>2</v>
      </c>
      <c r="W6" s="11">
        <f t="shared" si="8"/>
        <v>10</v>
      </c>
      <c r="X6" s="10">
        <f t="shared" si="9"/>
        <v>235</v>
      </c>
      <c r="Y6" s="5">
        <f t="shared" si="10"/>
        <v>0.2072340425531915</v>
      </c>
    </row>
    <row r="7" spans="1:25" ht="69.75" customHeight="1" thickBot="1" x14ac:dyDescent="0.3">
      <c r="A7" s="2">
        <v>5</v>
      </c>
      <c r="B7" s="2" t="s">
        <v>80</v>
      </c>
      <c r="C7" s="3" t="s">
        <v>81</v>
      </c>
      <c r="D7" s="2" t="s">
        <v>84</v>
      </c>
      <c r="E7" s="2" t="s">
        <v>85</v>
      </c>
      <c r="F7" s="2" t="s">
        <v>160</v>
      </c>
      <c r="G7" s="4">
        <v>3</v>
      </c>
      <c r="H7" s="11">
        <f t="shared" si="0"/>
        <v>100</v>
      </c>
      <c r="I7" s="4">
        <v>1</v>
      </c>
      <c r="J7" s="11">
        <f t="shared" si="1"/>
        <v>1</v>
      </c>
      <c r="K7" s="4">
        <v>3</v>
      </c>
      <c r="L7" s="11">
        <f t="shared" si="2"/>
        <v>300</v>
      </c>
      <c r="M7" s="4">
        <v>2</v>
      </c>
      <c r="N7" s="11">
        <f t="shared" si="3"/>
        <v>10</v>
      </c>
      <c r="O7" s="10">
        <f t="shared" si="4"/>
        <v>88.7</v>
      </c>
      <c r="P7" s="4">
        <v>4</v>
      </c>
      <c r="Q7" s="11">
        <f t="shared" si="5"/>
        <v>1000</v>
      </c>
      <c r="R7" s="4">
        <v>3</v>
      </c>
      <c r="S7" s="11">
        <f t="shared" si="6"/>
        <v>100</v>
      </c>
      <c r="T7" s="4">
        <v>2</v>
      </c>
      <c r="U7" s="11">
        <f t="shared" si="7"/>
        <v>10</v>
      </c>
      <c r="V7" s="4">
        <v>2</v>
      </c>
      <c r="W7" s="11">
        <f t="shared" si="8"/>
        <v>10</v>
      </c>
      <c r="X7" s="10">
        <f t="shared" si="9"/>
        <v>235</v>
      </c>
      <c r="Y7" s="5">
        <f t="shared" si="10"/>
        <v>0.37744680851063833</v>
      </c>
    </row>
  </sheetData>
  <autoFilter ref="A1:Y7"/>
  <conditionalFormatting sqref="Y3:Y7">
    <cfRule type="cellIs" dxfId="3" priority="2" operator="between">
      <formula>1</formula>
      <formula>2</formula>
    </cfRule>
    <cfRule type="cellIs" dxfId="2" priority="3" operator="between">
      <formula>0.5</formula>
      <formula>0.99999</formula>
    </cfRule>
    <cfRule type="cellIs" dxfId="1" priority="4" operator="between">
      <formula>0.001</formula>
      <formula>0.4999</formula>
    </cfRule>
  </conditionalFormatting>
  <conditionalFormatting sqref="Y3:Y7">
    <cfRule type="cellIs" dxfId="0" priority="1" operator="greaterThanOrEqual">
      <formula>2</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topLeftCell="B1" workbookViewId="0">
      <selection activeCell="B1" sqref="A1:XFD1048576"/>
    </sheetView>
  </sheetViews>
  <sheetFormatPr baseColWidth="10" defaultRowHeight="15" x14ac:dyDescent="0.25"/>
  <cols>
    <col min="1" max="1" width="39.7109375" style="28" bestFit="1" customWidth="1"/>
    <col min="2" max="6" width="11.42578125" style="28"/>
    <col min="7" max="7" width="31.5703125" style="28" customWidth="1"/>
    <col min="8" max="16384" width="11.42578125" style="28"/>
  </cols>
  <sheetData>
    <row r="1" spans="1:14" ht="19.5" thickBot="1" x14ac:dyDescent="0.35">
      <c r="A1" s="26"/>
      <c r="B1" s="26" t="s">
        <v>100</v>
      </c>
      <c r="C1" s="27" t="s">
        <v>106</v>
      </c>
      <c r="D1" s="27" t="s">
        <v>75</v>
      </c>
      <c r="E1" s="27" t="s">
        <v>126</v>
      </c>
      <c r="G1" s="27" t="s">
        <v>130</v>
      </c>
    </row>
    <row r="2" spans="1:14" ht="19.5" thickBot="1" x14ac:dyDescent="0.35">
      <c r="A2" s="26">
        <v>0</v>
      </c>
      <c r="B2" s="29">
        <f>COUNTIFS('Valoración Simplificada'!$G:$G,A2)</f>
        <v>0</v>
      </c>
      <c r="C2" s="30">
        <v>0</v>
      </c>
      <c r="D2" s="30">
        <f>+B15</f>
        <v>0</v>
      </c>
      <c r="E2" s="30"/>
      <c r="G2" s="31"/>
      <c r="H2" s="27" t="s">
        <v>130</v>
      </c>
      <c r="I2" s="27" t="s">
        <v>132</v>
      </c>
      <c r="J2" s="27" t="s">
        <v>141</v>
      </c>
      <c r="K2" s="27" t="s">
        <v>148</v>
      </c>
      <c r="N2" s="32" t="s">
        <v>159</v>
      </c>
    </row>
    <row r="3" spans="1:14" ht="19.5" customHeight="1" thickBot="1" x14ac:dyDescent="0.35">
      <c r="A3" s="33">
        <v>1</v>
      </c>
      <c r="B3" s="29">
        <f>COUNTIFS('Valoración Simplificada'!$G:$G,A3)</f>
        <v>0</v>
      </c>
      <c r="C3" s="29">
        <f>+B12</f>
        <v>2</v>
      </c>
      <c r="D3" s="30">
        <f t="shared" ref="D3:D6" si="0">+B16</f>
        <v>3</v>
      </c>
      <c r="E3" s="29">
        <f>+B22</f>
        <v>0</v>
      </c>
      <c r="G3" s="33">
        <v>1</v>
      </c>
      <c r="H3" s="29">
        <f>COUNTIFS('Valoración Simplificada'!$P:$P,G3)</f>
        <v>0</v>
      </c>
      <c r="I3" s="29">
        <f>+H10</f>
        <v>1</v>
      </c>
      <c r="J3" s="29">
        <f>+H16</f>
        <v>1</v>
      </c>
      <c r="K3" s="29">
        <f>+H22</f>
        <v>1</v>
      </c>
      <c r="M3" s="28" t="s">
        <v>105</v>
      </c>
      <c r="N3" s="28">
        <f>COUNTIFS('Valoración Simplificada'!$Y:$Y,"&gt;=0",'Valoración Simplificada'!$Y:$Y,"&lt;0.5")</f>
        <v>2</v>
      </c>
    </row>
    <row r="4" spans="1:14" ht="19.5" customHeight="1" thickBot="1" x14ac:dyDescent="0.35">
      <c r="A4" s="33">
        <v>2</v>
      </c>
      <c r="B4" s="29">
        <f>COUNTIFS('Valoración Simplificada'!$G:$G,A4)</f>
        <v>0</v>
      </c>
      <c r="C4" s="29">
        <f>+B11</f>
        <v>2</v>
      </c>
      <c r="D4" s="30">
        <f t="shared" si="0"/>
        <v>1</v>
      </c>
      <c r="E4" s="29">
        <f t="shared" ref="E4:E6" si="1">+B23</f>
        <v>5</v>
      </c>
      <c r="G4" s="33">
        <v>2</v>
      </c>
      <c r="H4" s="29">
        <f>COUNTIFS('Valoración Simplificada'!$P:$P,G4)</f>
        <v>1</v>
      </c>
      <c r="I4" s="29">
        <f t="shared" ref="I4:I5" si="2">+H11</f>
        <v>0</v>
      </c>
      <c r="J4" s="29">
        <f t="shared" ref="J4:J5" si="3">+H17</f>
        <v>4</v>
      </c>
      <c r="K4" s="29">
        <f t="shared" ref="K4:K5" si="4">+H23</f>
        <v>4</v>
      </c>
      <c r="M4" s="28" t="s">
        <v>104</v>
      </c>
      <c r="N4" s="28">
        <f>COUNTIFS('Valoración Simplificada'!$Y:$Y,"&gt;=0.5",'Valoración Simplificada'!$Y:$Y,"&lt;1")</f>
        <v>1</v>
      </c>
    </row>
    <row r="5" spans="1:14" ht="19.5" customHeight="1" thickBot="1" x14ac:dyDescent="0.35">
      <c r="A5" s="33">
        <v>3</v>
      </c>
      <c r="B5" s="29">
        <f>COUNTIFS('Valoración Simplificada'!$G:$G,A5)</f>
        <v>5</v>
      </c>
      <c r="C5" s="29">
        <f>+B10</f>
        <v>0</v>
      </c>
      <c r="D5" s="30">
        <f t="shared" si="0"/>
        <v>1</v>
      </c>
      <c r="E5" s="29">
        <f t="shared" si="1"/>
        <v>0</v>
      </c>
      <c r="G5" s="33">
        <v>3</v>
      </c>
      <c r="H5" s="29">
        <f>COUNTIFS('Valoración Simplificada'!$P:$P,G5)</f>
        <v>2</v>
      </c>
      <c r="I5" s="29">
        <f t="shared" si="2"/>
        <v>4</v>
      </c>
      <c r="J5" s="29">
        <f t="shared" si="3"/>
        <v>0</v>
      </c>
      <c r="K5" s="29">
        <f t="shared" si="4"/>
        <v>0</v>
      </c>
      <c r="M5" s="28" t="s">
        <v>103</v>
      </c>
      <c r="N5" s="28">
        <f>COUNTIFS('Valoración Simplificada'!$Y:$Y,"&gt;=1",'Valoración Simplificada'!$Y:$Y,"&lt;2")</f>
        <v>1</v>
      </c>
    </row>
    <row r="6" spans="1:14" ht="19.5" thickBot="1" x14ac:dyDescent="0.35">
      <c r="A6" s="33">
        <v>4</v>
      </c>
      <c r="B6" s="29">
        <f>COUNTIFS('Valoración Simplificada'!$G:$G,A6)</f>
        <v>0</v>
      </c>
      <c r="C6" s="29">
        <f>+B9</f>
        <v>1</v>
      </c>
      <c r="D6" s="30">
        <f t="shared" si="0"/>
        <v>0</v>
      </c>
      <c r="E6" s="29">
        <f t="shared" si="1"/>
        <v>0</v>
      </c>
      <c r="G6" s="33">
        <v>4</v>
      </c>
      <c r="H6" s="29">
        <f>COUNTIFS('Valoración Simplificada'!$P:$P,G6)</f>
        <v>2</v>
      </c>
      <c r="I6" s="29"/>
      <c r="J6" s="29"/>
      <c r="K6" s="29"/>
      <c r="M6" s="28" t="s">
        <v>102</v>
      </c>
      <c r="N6" s="28">
        <f>COUNTIFS('Valoración Simplificada'!$Y:$Y,"&gt;=2")</f>
        <v>1</v>
      </c>
    </row>
    <row r="7" spans="1:14" x14ac:dyDescent="0.25">
      <c r="A7" s="34"/>
    </row>
    <row r="8" spans="1:14" ht="19.5" thickBot="1" x14ac:dyDescent="0.35">
      <c r="A8" s="27" t="s">
        <v>106</v>
      </c>
      <c r="B8" s="28" t="s">
        <v>157</v>
      </c>
      <c r="G8" s="27" t="s">
        <v>132</v>
      </c>
    </row>
    <row r="9" spans="1:14" ht="30.75" thickBot="1" x14ac:dyDescent="0.3">
      <c r="A9" s="33">
        <v>4</v>
      </c>
      <c r="B9" s="28">
        <f>COUNTIFS('Valoración Simplificada'!$I:$I,A9)</f>
        <v>1</v>
      </c>
      <c r="G9" s="31" t="s">
        <v>142</v>
      </c>
    </row>
    <row r="10" spans="1:14" ht="16.5" customHeight="1" thickBot="1" x14ac:dyDescent="0.3">
      <c r="A10" s="33">
        <v>3</v>
      </c>
      <c r="B10" s="28">
        <f>COUNTIFS('Valoración Simplificada'!$I:$I,A10)</f>
        <v>0</v>
      </c>
      <c r="G10" s="33">
        <v>1</v>
      </c>
      <c r="H10" s="28">
        <f>COUNTIFS('Valoración Simplificada'!$R:$R,G10)</f>
        <v>1</v>
      </c>
    </row>
    <row r="11" spans="1:14" ht="16.5" customHeight="1" thickBot="1" x14ac:dyDescent="0.3">
      <c r="A11" s="33">
        <v>2</v>
      </c>
      <c r="B11" s="28">
        <f>COUNTIFS('Valoración Simplificada'!$I:$I,A11)</f>
        <v>2</v>
      </c>
      <c r="G11" s="33">
        <v>2</v>
      </c>
      <c r="H11" s="28">
        <f>COUNTIFS('Valoración Simplificada'!$R:$R,G11)</f>
        <v>0</v>
      </c>
    </row>
    <row r="12" spans="1:14" ht="16.5" customHeight="1" thickBot="1" x14ac:dyDescent="0.3">
      <c r="A12" s="33">
        <v>1</v>
      </c>
      <c r="B12" s="28">
        <f>COUNTIFS('Valoración Simplificada'!$I:$I,A12)</f>
        <v>2</v>
      </c>
      <c r="G12" s="33">
        <v>3</v>
      </c>
      <c r="H12" s="28">
        <f>COUNTIFS('Valoración Simplificada'!$R:$R,G12)</f>
        <v>4</v>
      </c>
    </row>
    <row r="13" spans="1:14" x14ac:dyDescent="0.25">
      <c r="A13" s="34"/>
    </row>
    <row r="14" spans="1:14" ht="19.5" thickBot="1" x14ac:dyDescent="0.35">
      <c r="A14" s="27" t="s">
        <v>75</v>
      </c>
      <c r="B14" s="28" t="s">
        <v>157</v>
      </c>
      <c r="G14" s="27" t="s">
        <v>141</v>
      </c>
    </row>
    <row r="15" spans="1:14" ht="15.75" thickBot="1" x14ac:dyDescent="0.3">
      <c r="A15" s="33">
        <v>0</v>
      </c>
      <c r="B15" s="28">
        <f>COUNTIFS('Valoración Simplificada'!$K:$K,A15)</f>
        <v>0</v>
      </c>
      <c r="G15" s="31" t="s">
        <v>143</v>
      </c>
    </row>
    <row r="16" spans="1:14" ht="16.5" customHeight="1" thickBot="1" x14ac:dyDescent="0.3">
      <c r="A16" s="33">
        <v>1</v>
      </c>
      <c r="B16" s="28">
        <f>COUNTIFS('Valoración Simplificada'!$K:$K,A16)</f>
        <v>3</v>
      </c>
      <c r="G16" s="33">
        <v>1</v>
      </c>
      <c r="H16" s="28">
        <f>COUNTIFS('Valoración Simplificada'!$T:$T,G16)</f>
        <v>1</v>
      </c>
    </row>
    <row r="17" spans="1:8" ht="16.5" customHeight="1" thickBot="1" x14ac:dyDescent="0.3">
      <c r="A17" s="33">
        <v>2</v>
      </c>
      <c r="B17" s="28">
        <f>COUNTIFS('Valoración Simplificada'!$K:$K,A17)</f>
        <v>1</v>
      </c>
      <c r="G17" s="33">
        <v>2</v>
      </c>
      <c r="H17" s="28">
        <f>COUNTIFS('Valoración Simplificada'!$T:$T,G17)</f>
        <v>4</v>
      </c>
    </row>
    <row r="18" spans="1:8" ht="16.5" customHeight="1" thickBot="1" x14ac:dyDescent="0.3">
      <c r="A18" s="33">
        <v>3</v>
      </c>
      <c r="B18" s="28">
        <f>COUNTIFS('Valoración Simplificada'!$K:$K,A18)</f>
        <v>1</v>
      </c>
      <c r="G18" s="33">
        <v>3</v>
      </c>
      <c r="H18" s="28">
        <f>COUNTIFS('Valoración Simplificada'!$T:$T,G18)</f>
        <v>0</v>
      </c>
    </row>
    <row r="19" spans="1:8" ht="15.75" thickBot="1" x14ac:dyDescent="0.3">
      <c r="A19" s="33">
        <v>4</v>
      </c>
      <c r="B19" s="28">
        <f>COUNTIFS('Valoración Simplificada'!$K:$K,A19)</f>
        <v>0</v>
      </c>
    </row>
    <row r="20" spans="1:8" ht="19.5" thickBot="1" x14ac:dyDescent="0.35">
      <c r="A20" s="34"/>
      <c r="G20" s="27" t="s">
        <v>148</v>
      </c>
    </row>
    <row r="21" spans="1:8" ht="30.75" thickBot="1" x14ac:dyDescent="0.35">
      <c r="A21" s="27" t="s">
        <v>126</v>
      </c>
      <c r="B21" s="28" t="s">
        <v>157</v>
      </c>
      <c r="G21" s="31" t="s">
        <v>149</v>
      </c>
    </row>
    <row r="22" spans="1:8" ht="15.75" customHeight="1" thickBot="1" x14ac:dyDescent="0.3">
      <c r="A22" s="33">
        <v>1</v>
      </c>
      <c r="B22" s="28">
        <f>COUNTIFS('Valoración Simplificada'!$M:$M,A22)</f>
        <v>0</v>
      </c>
      <c r="G22" s="33">
        <v>1</v>
      </c>
      <c r="H22" s="28">
        <f>COUNTIFS('Valoración Simplificada'!$V:$V,G22)</f>
        <v>1</v>
      </c>
    </row>
    <row r="23" spans="1:8" ht="15.75" customHeight="1" thickBot="1" x14ac:dyDescent="0.3">
      <c r="A23" s="33">
        <v>2</v>
      </c>
      <c r="B23" s="28">
        <f>COUNTIFS('Valoración Simplificada'!$M:$M,A23)</f>
        <v>5</v>
      </c>
      <c r="G23" s="33">
        <v>2</v>
      </c>
      <c r="H23" s="28">
        <f>COUNTIFS('Valoración Simplificada'!$V:$V,G23)</f>
        <v>4</v>
      </c>
    </row>
    <row r="24" spans="1:8" ht="15.75" customHeight="1" thickBot="1" x14ac:dyDescent="0.3">
      <c r="A24" s="33">
        <v>3</v>
      </c>
      <c r="B24" s="28">
        <f>COUNTIFS('Valoración Simplificada'!$M:$M,A24)</f>
        <v>0</v>
      </c>
      <c r="G24" s="33">
        <v>3</v>
      </c>
      <c r="H24" s="28">
        <f>COUNTIFS('Valoración Simplificada'!$V:$V,G24)</f>
        <v>0</v>
      </c>
    </row>
    <row r="25" spans="1:8" ht="15.75" customHeight="1" thickBot="1" x14ac:dyDescent="0.3">
      <c r="A25" s="33">
        <v>4</v>
      </c>
      <c r="B25" s="28">
        <f>COUNTIFS('Valoración Simplificada'!$M:$M,A25)</f>
        <v>0</v>
      </c>
    </row>
  </sheetData>
  <sheetProtection algorithmName="SHA-512" hashValue="QrtEhtRqbaTatSHywdCL1ovaFYrI5tBsTK11XzSP7dvNkdXsZ9QhBW9AmdKsXSMBhxunlGClynqVPTOiEHfaWQ==" saltValue="5e9ePhDQ2tZMfc7usRtuh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A45FE3B9D75674480F4001D2CAB1811" ma:contentTypeVersion="6" ma:contentTypeDescription="Create a new document." ma:contentTypeScope="" ma:versionID="b37b4fca52228a5348304fc116d52709">
  <xsd:schema xmlns:xsd="http://www.w3.org/2001/XMLSchema" xmlns:xs="http://www.w3.org/2001/XMLSchema" xmlns:p="http://schemas.microsoft.com/office/2006/metadata/properties" xmlns:ns3="c010afd3-74e4-464d-8483-5ba494a36a1b" targetNamespace="http://schemas.microsoft.com/office/2006/metadata/properties" ma:root="true" ma:fieldsID="effee13debe670c32b8acb05361b01dc" ns3:_="">
    <xsd:import namespace="c010afd3-74e4-464d-8483-5ba494a36a1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10afd3-74e4-464d-8483-5ba494a36a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185205-00C7-43B8-9017-BB1D4551DC88}">
  <ds:schemaRefs>
    <ds:schemaRef ds:uri="http://schemas.microsoft.com/sharepoint/v3/contenttype/forms"/>
  </ds:schemaRefs>
</ds:datastoreItem>
</file>

<file path=customXml/itemProps2.xml><?xml version="1.0" encoding="utf-8"?>
<ds:datastoreItem xmlns:ds="http://schemas.openxmlformats.org/officeDocument/2006/customXml" ds:itemID="{AA4C9F31-BF6B-4CD4-BC1D-AB4122DD11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10afd3-74e4-464d-8483-5ba494a36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D5F22E-61A2-4FCB-B84E-7519A068444C}">
  <ds:schemaRefs>
    <ds:schemaRef ds:uri="http://schemas.microsoft.com/office/2006/documentManagement/types"/>
    <ds:schemaRef ds:uri="http://schemas.microsoft.com/office/2006/metadata/properties"/>
    <ds:schemaRef ds:uri="http://purl.org/dc/elements/1.1/"/>
    <ds:schemaRef ds:uri="http://www.w3.org/XML/1998/namespace"/>
    <ds:schemaRef ds:uri="http://schemas.microsoft.com/office/infopath/2007/PartnerControls"/>
    <ds:schemaRef ds:uri="http://purl.org/dc/dcmitype/"/>
    <ds:schemaRef ds:uri="http://purl.org/dc/terms/"/>
    <ds:schemaRef ds:uri="http://schemas.openxmlformats.org/package/2006/metadata/core-properties"/>
    <ds:schemaRef ds:uri="c010afd3-74e4-464d-8483-5ba494a36a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Gráficos</vt:lpstr>
      </vt:variant>
      <vt:variant>
        <vt:i4>3</vt:i4>
      </vt:variant>
    </vt:vector>
  </HeadingPairs>
  <TitlesOfParts>
    <vt:vector size="8" baseType="lpstr">
      <vt:lpstr>Introducción</vt:lpstr>
      <vt:lpstr>Criterios Riesgo</vt:lpstr>
      <vt:lpstr>Criterios Control</vt:lpstr>
      <vt:lpstr>Valoración Simplificada</vt:lpstr>
      <vt:lpstr>Calculos</vt:lpstr>
      <vt:lpstr>GFA Riesgo</vt:lpstr>
      <vt:lpstr>GFA Control</vt:lpstr>
      <vt:lpstr>IEP SARS CoV2</vt:lpstr>
    </vt:vector>
  </TitlesOfParts>
  <Company>Aon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Rosaura Rodriguez</dc:creator>
  <cp:lastModifiedBy>Guillermo Araque</cp:lastModifiedBy>
  <dcterms:created xsi:type="dcterms:W3CDTF">2020-05-05T14:33:40Z</dcterms:created>
  <dcterms:modified xsi:type="dcterms:W3CDTF">2020-08-06T14:28:58Z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0x0101000A45FE3B9D75674480F4001D2CAB1811</vt:lpwstr>
  </property>
</Properties>
</file>